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335" windowHeight="8715"/>
  </bookViews>
  <sheets>
    <sheet name="24.05.23" sheetId="6" r:id="rId1"/>
    <sheet name="27.04.23" sheetId="5" r:id="rId2"/>
    <sheet name="30.03.23" sheetId="4" r:id="rId3"/>
    <sheet name="30.01.23" sheetId="3" r:id="rId4"/>
    <sheet name="27.12.22" sheetId="1" r:id="rId5"/>
  </sheets>
  <calcPr calcId="125725"/>
</workbook>
</file>

<file path=xl/calcChain.xml><?xml version="1.0" encoding="utf-8"?>
<calcChain xmlns="http://schemas.openxmlformats.org/spreadsheetml/2006/main">
  <c r="F90" i="6"/>
  <c r="F89"/>
  <c r="F70"/>
  <c r="F66"/>
  <c r="F65" s="1"/>
  <c r="F44"/>
  <c r="F43" s="1"/>
  <c r="F42" s="1"/>
  <c r="H103"/>
  <c r="G103"/>
  <c r="F103"/>
  <c r="H101"/>
  <c r="H100" s="1"/>
  <c r="G101"/>
  <c r="G100" s="1"/>
  <c r="F101"/>
  <c r="F100"/>
  <c r="F98"/>
  <c r="F97" s="1"/>
  <c r="F96" s="1"/>
  <c r="H94"/>
  <c r="G94"/>
  <c r="F94"/>
  <c r="F92"/>
  <c r="F91" s="1"/>
  <c r="H91"/>
  <c r="G91"/>
  <c r="G86" s="1"/>
  <c r="G85" s="1"/>
  <c r="G84" s="1"/>
  <c r="H87"/>
  <c r="G87"/>
  <c r="H86"/>
  <c r="H85" s="1"/>
  <c r="H84" s="1"/>
  <c r="F83"/>
  <c r="H82"/>
  <c r="G82"/>
  <c r="F82"/>
  <c r="F81"/>
  <c r="H80"/>
  <c r="G80"/>
  <c r="F80"/>
  <c r="H78"/>
  <c r="G78"/>
  <c r="F78"/>
  <c r="H76"/>
  <c r="G76"/>
  <c r="F76"/>
  <c r="H73"/>
  <c r="G73"/>
  <c r="F73"/>
  <c r="H71"/>
  <c r="G71"/>
  <c r="F71"/>
  <c r="F69"/>
  <c r="F68"/>
  <c r="H67"/>
  <c r="G67"/>
  <c r="H65"/>
  <c r="G65"/>
  <c r="G64" s="1"/>
  <c r="G63" s="1"/>
  <c r="G62" s="1"/>
  <c r="H60"/>
  <c r="G60"/>
  <c r="F60"/>
  <c r="H58"/>
  <c r="G58"/>
  <c r="F58"/>
  <c r="F55" s="1"/>
  <c r="H56"/>
  <c r="G56"/>
  <c r="F56"/>
  <c r="H55"/>
  <c r="H52"/>
  <c r="G52"/>
  <c r="G51" s="1"/>
  <c r="F52"/>
  <c r="F51" s="1"/>
  <c r="H51"/>
  <c r="H49"/>
  <c r="H46" s="1"/>
  <c r="H45" s="1"/>
  <c r="G49"/>
  <c r="F49"/>
  <c r="H47"/>
  <c r="G47"/>
  <c r="G46" s="1"/>
  <c r="F47"/>
  <c r="F46"/>
  <c r="F45" s="1"/>
  <c r="H43"/>
  <c r="H42" s="1"/>
  <c r="G43"/>
  <c r="G42" s="1"/>
  <c r="H40"/>
  <c r="G40"/>
  <c r="F40"/>
  <c r="H36"/>
  <c r="G36"/>
  <c r="G35" s="1"/>
  <c r="G34" s="1"/>
  <c r="F36"/>
  <c r="H35"/>
  <c r="F35"/>
  <c r="F33"/>
  <c r="F32" s="1"/>
  <c r="F31" s="1"/>
  <c r="F30" s="1"/>
  <c r="H32"/>
  <c r="G32"/>
  <c r="G31" s="1"/>
  <c r="G30" s="1"/>
  <c r="H31"/>
  <c r="H30"/>
  <c r="F29"/>
  <c r="F28" s="1"/>
  <c r="F27" s="1"/>
  <c r="H28"/>
  <c r="G28"/>
  <c r="H27"/>
  <c r="G27"/>
  <c r="H25"/>
  <c r="G25"/>
  <c r="F25"/>
  <c r="H23"/>
  <c r="G23"/>
  <c r="F23"/>
  <c r="H22"/>
  <c r="F19"/>
  <c r="F14" s="1"/>
  <c r="F13" s="1"/>
  <c r="F12" s="1"/>
  <c r="H14"/>
  <c r="H13" s="1"/>
  <c r="H12" s="1"/>
  <c r="G14"/>
  <c r="G13"/>
  <c r="G12" s="1"/>
  <c r="F11"/>
  <c r="F9" s="1"/>
  <c r="F8" s="1"/>
  <c r="F7" s="1"/>
  <c r="F10"/>
  <c r="H9"/>
  <c r="H8" s="1"/>
  <c r="H7" s="1"/>
  <c r="G9"/>
  <c r="G8" s="1"/>
  <c r="G7" s="1"/>
  <c r="F11" i="5"/>
  <c r="F10"/>
  <c r="F68"/>
  <c r="F69"/>
  <c r="F83"/>
  <c r="F90"/>
  <c r="F89"/>
  <c r="H34" i="6" l="1"/>
  <c r="F34"/>
  <c r="F22"/>
  <c r="G22"/>
  <c r="G6" s="1"/>
  <c r="H64"/>
  <c r="H63" s="1"/>
  <c r="H62" s="1"/>
  <c r="F67"/>
  <c r="F64" s="1"/>
  <c r="F63" s="1"/>
  <c r="F62" s="1"/>
  <c r="F54" s="1"/>
  <c r="G45"/>
  <c r="H54"/>
  <c r="G55"/>
  <c r="F87"/>
  <c r="F86" s="1"/>
  <c r="F85" s="1"/>
  <c r="F84" s="1"/>
  <c r="G54"/>
  <c r="F6"/>
  <c r="H6"/>
  <c r="H105" s="1"/>
  <c r="F92" i="5"/>
  <c r="F91" s="1"/>
  <c r="G91"/>
  <c r="H91"/>
  <c r="H103"/>
  <c r="G103"/>
  <c r="F103"/>
  <c r="H101"/>
  <c r="H100" s="1"/>
  <c r="G101"/>
  <c r="G100" s="1"/>
  <c r="F101"/>
  <c r="F100" s="1"/>
  <c r="F98"/>
  <c r="F97" s="1"/>
  <c r="F96" s="1"/>
  <c r="H94"/>
  <c r="G94"/>
  <c r="F94"/>
  <c r="F87"/>
  <c r="H87"/>
  <c r="G87"/>
  <c r="H82"/>
  <c r="G82"/>
  <c r="F82"/>
  <c r="F81"/>
  <c r="F80" s="1"/>
  <c r="H80"/>
  <c r="G80"/>
  <c r="H78"/>
  <c r="G78"/>
  <c r="F78"/>
  <c r="H76"/>
  <c r="G76"/>
  <c r="F76"/>
  <c r="H73"/>
  <c r="G73"/>
  <c r="F73"/>
  <c r="H71"/>
  <c r="G71"/>
  <c r="F71"/>
  <c r="F70"/>
  <c r="F67" s="1"/>
  <c r="H67"/>
  <c r="G67"/>
  <c r="H65"/>
  <c r="G65"/>
  <c r="F65"/>
  <c r="H60"/>
  <c r="G60"/>
  <c r="F60"/>
  <c r="H58"/>
  <c r="G58"/>
  <c r="F58"/>
  <c r="H56"/>
  <c r="G56"/>
  <c r="F56"/>
  <c r="H52"/>
  <c r="H51" s="1"/>
  <c r="G52"/>
  <c r="G51" s="1"/>
  <c r="F52"/>
  <c r="F51" s="1"/>
  <c r="H49"/>
  <c r="H46" s="1"/>
  <c r="H45" s="1"/>
  <c r="G49"/>
  <c r="F49"/>
  <c r="H47"/>
  <c r="G47"/>
  <c r="G46" s="1"/>
  <c r="G45" s="1"/>
  <c r="F47"/>
  <c r="H43"/>
  <c r="H42" s="1"/>
  <c r="G43"/>
  <c r="G42" s="1"/>
  <c r="F43"/>
  <c r="F42" s="1"/>
  <c r="H40"/>
  <c r="G40"/>
  <c r="F40"/>
  <c r="H36"/>
  <c r="H35" s="1"/>
  <c r="G36"/>
  <c r="G35" s="1"/>
  <c r="F36"/>
  <c r="F35" s="1"/>
  <c r="F34" s="1"/>
  <c r="F33"/>
  <c r="F32" s="1"/>
  <c r="F31" s="1"/>
  <c r="F30" s="1"/>
  <c r="H32"/>
  <c r="H31" s="1"/>
  <c r="H30" s="1"/>
  <c r="G32"/>
  <c r="G31" s="1"/>
  <c r="G30" s="1"/>
  <c r="F29"/>
  <c r="F28" s="1"/>
  <c r="F27" s="1"/>
  <c r="H28"/>
  <c r="H27" s="1"/>
  <c r="G28"/>
  <c r="G27" s="1"/>
  <c r="H25"/>
  <c r="G25"/>
  <c r="F25"/>
  <c r="H23"/>
  <c r="G23"/>
  <c r="G22" s="1"/>
  <c r="F23"/>
  <c r="H22"/>
  <c r="F19"/>
  <c r="F14" s="1"/>
  <c r="F13" s="1"/>
  <c r="F12" s="1"/>
  <c r="H14"/>
  <c r="G14"/>
  <c r="G13" s="1"/>
  <c r="G12" s="1"/>
  <c r="H13"/>
  <c r="H12" s="1"/>
  <c r="H9"/>
  <c r="H8" s="1"/>
  <c r="H7" s="1"/>
  <c r="G9"/>
  <c r="G8" s="1"/>
  <c r="G7" s="1"/>
  <c r="F9"/>
  <c r="F8" s="1"/>
  <c r="F7" s="1"/>
  <c r="F81" i="4"/>
  <c r="F80" s="1"/>
  <c r="F19"/>
  <c r="F14" s="1"/>
  <c r="F13" s="1"/>
  <c r="F12" s="1"/>
  <c r="F29"/>
  <c r="F89"/>
  <c r="H93"/>
  <c r="G93"/>
  <c r="F93"/>
  <c r="F97"/>
  <c r="F96" s="1"/>
  <c r="F95" s="1"/>
  <c r="H102"/>
  <c r="G102"/>
  <c r="F102"/>
  <c r="H100"/>
  <c r="H99" s="1"/>
  <c r="G100"/>
  <c r="G99" s="1"/>
  <c r="F100"/>
  <c r="F99" s="1"/>
  <c r="H91"/>
  <c r="G91"/>
  <c r="F91"/>
  <c r="F90"/>
  <c r="H87"/>
  <c r="G87"/>
  <c r="G86" s="1"/>
  <c r="G85" s="1"/>
  <c r="G84" s="1"/>
  <c r="H82"/>
  <c r="G82"/>
  <c r="F82"/>
  <c r="H80"/>
  <c r="G80"/>
  <c r="H78"/>
  <c r="G78"/>
  <c r="F78"/>
  <c r="H76"/>
  <c r="G76"/>
  <c r="F76"/>
  <c r="H73"/>
  <c r="G73"/>
  <c r="F73"/>
  <c r="H71"/>
  <c r="G71"/>
  <c r="F71"/>
  <c r="F70"/>
  <c r="F67" s="1"/>
  <c r="H67"/>
  <c r="G67"/>
  <c r="H65"/>
  <c r="G65"/>
  <c r="F65"/>
  <c r="H60"/>
  <c r="G60"/>
  <c r="F60"/>
  <c r="H58"/>
  <c r="G58"/>
  <c r="F58"/>
  <c r="H56"/>
  <c r="G56"/>
  <c r="F56"/>
  <c r="G55"/>
  <c r="H52"/>
  <c r="H51" s="1"/>
  <c r="G52"/>
  <c r="G51" s="1"/>
  <c r="F52"/>
  <c r="F51" s="1"/>
  <c r="H49"/>
  <c r="G49"/>
  <c r="F49"/>
  <c r="H47"/>
  <c r="G47"/>
  <c r="F47"/>
  <c r="H46"/>
  <c r="H43"/>
  <c r="H42" s="1"/>
  <c r="G43"/>
  <c r="G42" s="1"/>
  <c r="F43"/>
  <c r="F42" s="1"/>
  <c r="H40"/>
  <c r="G40"/>
  <c r="F40"/>
  <c r="H36"/>
  <c r="H35" s="1"/>
  <c r="G36"/>
  <c r="G35" s="1"/>
  <c r="F36"/>
  <c r="F35" s="1"/>
  <c r="F34" s="1"/>
  <c r="F33"/>
  <c r="F32" s="1"/>
  <c r="F31" s="1"/>
  <c r="F30" s="1"/>
  <c r="H32"/>
  <c r="H31" s="1"/>
  <c r="H30" s="1"/>
  <c r="G32"/>
  <c r="G31" s="1"/>
  <c r="G30" s="1"/>
  <c r="H28"/>
  <c r="H27" s="1"/>
  <c r="G28"/>
  <c r="G27" s="1"/>
  <c r="F28"/>
  <c r="F27" s="1"/>
  <c r="H25"/>
  <c r="G25"/>
  <c r="F25"/>
  <c r="H23"/>
  <c r="G23"/>
  <c r="F23"/>
  <c r="F22" s="1"/>
  <c r="H14"/>
  <c r="H13" s="1"/>
  <c r="H12" s="1"/>
  <c r="G14"/>
  <c r="G13" s="1"/>
  <c r="G12" s="1"/>
  <c r="H9"/>
  <c r="H8" s="1"/>
  <c r="H7" s="1"/>
  <c r="G9"/>
  <c r="G8" s="1"/>
  <c r="G7" s="1"/>
  <c r="F9"/>
  <c r="F8" s="1"/>
  <c r="F7" s="1"/>
  <c r="F90" i="3"/>
  <c r="F87" s="1"/>
  <c r="F70"/>
  <c r="F67" s="1"/>
  <c r="G87"/>
  <c r="H87"/>
  <c r="H107"/>
  <c r="G107"/>
  <c r="F107"/>
  <c r="H105"/>
  <c r="G105"/>
  <c r="G104" s="1"/>
  <c r="F105"/>
  <c r="F104" s="1"/>
  <c r="H104"/>
  <c r="F102"/>
  <c r="F101" s="1"/>
  <c r="F97" s="1"/>
  <c r="H101"/>
  <c r="G101"/>
  <c r="H98"/>
  <c r="G98"/>
  <c r="F98"/>
  <c r="H95"/>
  <c r="G95"/>
  <c r="F95"/>
  <c r="F93"/>
  <c r="H91"/>
  <c r="G91"/>
  <c r="F91"/>
  <c r="H82"/>
  <c r="G82"/>
  <c r="F82"/>
  <c r="H80"/>
  <c r="G80"/>
  <c r="F80"/>
  <c r="H78"/>
  <c r="G78"/>
  <c r="F78"/>
  <c r="H76"/>
  <c r="G76"/>
  <c r="F76"/>
  <c r="H73"/>
  <c r="G73"/>
  <c r="F73"/>
  <c r="H71"/>
  <c r="G71"/>
  <c r="F71"/>
  <c r="H67"/>
  <c r="G67"/>
  <c r="H65"/>
  <c r="G65"/>
  <c r="G64" s="1"/>
  <c r="G63" s="1"/>
  <c r="G62" s="1"/>
  <c r="F65"/>
  <c r="H60"/>
  <c r="G60"/>
  <c r="F60"/>
  <c r="H58"/>
  <c r="G58"/>
  <c r="G55" s="1"/>
  <c r="G54" s="1"/>
  <c r="F58"/>
  <c r="H56"/>
  <c r="H55" s="1"/>
  <c r="G56"/>
  <c r="F56"/>
  <c r="F55"/>
  <c r="H52"/>
  <c r="G52"/>
  <c r="G51" s="1"/>
  <c r="F52"/>
  <c r="F51" s="1"/>
  <c r="H51"/>
  <c r="H49"/>
  <c r="G49"/>
  <c r="F49"/>
  <c r="F46" s="1"/>
  <c r="H47"/>
  <c r="G47"/>
  <c r="G46" s="1"/>
  <c r="F47"/>
  <c r="H43"/>
  <c r="H42" s="1"/>
  <c r="G43"/>
  <c r="G42" s="1"/>
  <c r="F43"/>
  <c r="F42" s="1"/>
  <c r="H40"/>
  <c r="G40"/>
  <c r="F40"/>
  <c r="H36"/>
  <c r="H35" s="1"/>
  <c r="G36"/>
  <c r="F36"/>
  <c r="G35"/>
  <c r="G34" s="1"/>
  <c r="F35"/>
  <c r="F33"/>
  <c r="F32" s="1"/>
  <c r="F31" s="1"/>
  <c r="F30" s="1"/>
  <c r="H32"/>
  <c r="G32"/>
  <c r="G31" s="1"/>
  <c r="G30" s="1"/>
  <c r="H31"/>
  <c r="H30" s="1"/>
  <c r="H28"/>
  <c r="H27" s="1"/>
  <c r="G28"/>
  <c r="F28"/>
  <c r="G27"/>
  <c r="F27"/>
  <c r="H25"/>
  <c r="G25"/>
  <c r="F25"/>
  <c r="H23"/>
  <c r="H22" s="1"/>
  <c r="G23"/>
  <c r="F23"/>
  <c r="F22" s="1"/>
  <c r="H14"/>
  <c r="G14"/>
  <c r="G13" s="1"/>
  <c r="G12" s="1"/>
  <c r="F14"/>
  <c r="F13" s="1"/>
  <c r="F12" s="1"/>
  <c r="H13"/>
  <c r="H12" s="1"/>
  <c r="H9"/>
  <c r="H8" s="1"/>
  <c r="H7" s="1"/>
  <c r="G9"/>
  <c r="F9"/>
  <c r="G8"/>
  <c r="G7" s="1"/>
  <c r="F8"/>
  <c r="F7" s="1"/>
  <c r="G106" i="1"/>
  <c r="H106"/>
  <c r="G87"/>
  <c r="H87"/>
  <c r="H86" s="1"/>
  <c r="F87"/>
  <c r="G90"/>
  <c r="G86" s="1"/>
  <c r="H90"/>
  <c r="F90"/>
  <c r="F86" s="1"/>
  <c r="F106"/>
  <c r="H104"/>
  <c r="H103" s="1"/>
  <c r="G104"/>
  <c r="G103" s="1"/>
  <c r="F104"/>
  <c r="F103" s="1"/>
  <c r="F101"/>
  <c r="H100"/>
  <c r="G100"/>
  <c r="H97"/>
  <c r="G97"/>
  <c r="F94"/>
  <c r="H94"/>
  <c r="G94"/>
  <c r="F92"/>
  <c r="H82"/>
  <c r="G82"/>
  <c r="F82"/>
  <c r="H80"/>
  <c r="G80"/>
  <c r="F80"/>
  <c r="H78"/>
  <c r="G78"/>
  <c r="F78"/>
  <c r="H76"/>
  <c r="G76"/>
  <c r="F76"/>
  <c r="F73"/>
  <c r="H73"/>
  <c r="G73"/>
  <c r="H71"/>
  <c r="G71"/>
  <c r="F71"/>
  <c r="F67"/>
  <c r="H67"/>
  <c r="G67"/>
  <c r="H65"/>
  <c r="G65"/>
  <c r="F65"/>
  <c r="F60"/>
  <c r="H60"/>
  <c r="G60"/>
  <c r="F58"/>
  <c r="H58"/>
  <c r="G58"/>
  <c r="H56"/>
  <c r="G56"/>
  <c r="F56"/>
  <c r="F55" s="1"/>
  <c r="H52"/>
  <c r="H51" s="1"/>
  <c r="G52"/>
  <c r="G51" s="1"/>
  <c r="F52"/>
  <c r="F51" s="1"/>
  <c r="H49"/>
  <c r="G49"/>
  <c r="F49"/>
  <c r="H47"/>
  <c r="H46" s="1"/>
  <c r="G47"/>
  <c r="F47"/>
  <c r="F43"/>
  <c r="F42" s="1"/>
  <c r="H43"/>
  <c r="H42" s="1"/>
  <c r="G43"/>
  <c r="G42" s="1"/>
  <c r="F40"/>
  <c r="H40"/>
  <c r="G40"/>
  <c r="F36"/>
  <c r="F35" s="1"/>
  <c r="H36"/>
  <c r="H35" s="1"/>
  <c r="G36"/>
  <c r="G35" s="1"/>
  <c r="F33"/>
  <c r="F32" s="1"/>
  <c r="F31" s="1"/>
  <c r="F30" s="1"/>
  <c r="H32"/>
  <c r="H31" s="1"/>
  <c r="G32"/>
  <c r="G31" s="1"/>
  <c r="H28"/>
  <c r="H27" s="1"/>
  <c r="G28"/>
  <c r="G27" s="1"/>
  <c r="F28"/>
  <c r="F27" s="1"/>
  <c r="H25"/>
  <c r="G25"/>
  <c r="F25"/>
  <c r="H23"/>
  <c r="G23"/>
  <c r="F23"/>
  <c r="H14"/>
  <c r="H13" s="1"/>
  <c r="H12" s="1"/>
  <c r="G14"/>
  <c r="G13" s="1"/>
  <c r="G12" s="1"/>
  <c r="F14"/>
  <c r="F13" s="1"/>
  <c r="F12" s="1"/>
  <c r="H9"/>
  <c r="H8" s="1"/>
  <c r="H7" s="1"/>
  <c r="G9"/>
  <c r="F9"/>
  <c r="F8" s="1"/>
  <c r="F7" s="1"/>
  <c r="G8"/>
  <c r="G7" s="1"/>
  <c r="F46" l="1"/>
  <c r="H6" i="3"/>
  <c r="G45"/>
  <c r="G97"/>
  <c r="F64"/>
  <c r="F63" s="1"/>
  <c r="F62" s="1"/>
  <c r="H86" i="4"/>
  <c r="H85" s="1"/>
  <c r="H84" s="1"/>
  <c r="F22" i="5"/>
  <c r="F46"/>
  <c r="F45" s="1"/>
  <c r="F85" i="1"/>
  <c r="G22" i="3"/>
  <c r="F34"/>
  <c r="H34"/>
  <c r="H46"/>
  <c r="H45" s="1"/>
  <c r="H64"/>
  <c r="H63" s="1"/>
  <c r="H62" s="1"/>
  <c r="H97"/>
  <c r="F86"/>
  <c r="F85" s="1"/>
  <c r="F64" i="4"/>
  <c r="H86" i="5"/>
  <c r="H85" s="1"/>
  <c r="H84" s="1"/>
  <c r="F105" i="6"/>
  <c r="G105"/>
  <c r="F86" i="5"/>
  <c r="F85" s="1"/>
  <c r="F84" s="1"/>
  <c r="G34"/>
  <c r="H34"/>
  <c r="G55"/>
  <c r="F55"/>
  <c r="G86"/>
  <c r="G85" s="1"/>
  <c r="G84" s="1"/>
  <c r="H64"/>
  <c r="H63" s="1"/>
  <c r="H62" s="1"/>
  <c r="G64"/>
  <c r="G63" s="1"/>
  <c r="G62" s="1"/>
  <c r="H55"/>
  <c r="F64"/>
  <c r="F63" s="1"/>
  <c r="F62" s="1"/>
  <c r="H6"/>
  <c r="G6"/>
  <c r="F6"/>
  <c r="H54"/>
  <c r="F63" i="4"/>
  <c r="F62" s="1"/>
  <c r="F87"/>
  <c r="F86" s="1"/>
  <c r="F85" s="1"/>
  <c r="F84" s="1"/>
  <c r="H34"/>
  <c r="G34"/>
  <c r="G22"/>
  <c r="G6" s="1"/>
  <c r="H64"/>
  <c r="H63" s="1"/>
  <c r="H62" s="1"/>
  <c r="G64"/>
  <c r="G63" s="1"/>
  <c r="G62" s="1"/>
  <c r="G54" s="1"/>
  <c r="H22"/>
  <c r="H6" s="1"/>
  <c r="F55"/>
  <c r="F46"/>
  <c r="F45" s="1"/>
  <c r="H55"/>
  <c r="G46"/>
  <c r="G45" s="1"/>
  <c r="F6"/>
  <c r="H45"/>
  <c r="H86" i="3"/>
  <c r="H85" s="1"/>
  <c r="H84" s="1"/>
  <c r="G86"/>
  <c r="G85" s="1"/>
  <c r="G84" s="1"/>
  <c r="F45"/>
  <c r="H54"/>
  <c r="F54"/>
  <c r="G6"/>
  <c r="F84"/>
  <c r="F6"/>
  <c r="H85" i="1"/>
  <c r="H34"/>
  <c r="G34"/>
  <c r="F100"/>
  <c r="G85"/>
  <c r="H96"/>
  <c r="G96"/>
  <c r="G84" s="1"/>
  <c r="F97"/>
  <c r="H64"/>
  <c r="H63" s="1"/>
  <c r="H62" s="1"/>
  <c r="G64"/>
  <c r="G63" s="1"/>
  <c r="G62" s="1"/>
  <c r="H55"/>
  <c r="G55"/>
  <c r="F45"/>
  <c r="G46"/>
  <c r="G45" s="1"/>
  <c r="G30"/>
  <c r="H30"/>
  <c r="H22"/>
  <c r="G22"/>
  <c r="F22"/>
  <c r="F6" s="1"/>
  <c r="F64"/>
  <c r="F63" s="1"/>
  <c r="F62" s="1"/>
  <c r="F34"/>
  <c r="H45"/>
  <c r="G104" i="4" l="1"/>
  <c r="F54" i="5"/>
  <c r="H84" i="1"/>
  <c r="G54" i="5"/>
  <c r="H105"/>
  <c r="G105"/>
  <c r="F105"/>
  <c r="F104" i="4"/>
  <c r="F54"/>
  <c r="H54"/>
  <c r="H104" s="1"/>
  <c r="H109" i="3"/>
  <c r="F109"/>
  <c r="G109"/>
  <c r="F96" i="1"/>
  <c r="F84" s="1"/>
  <c r="F54"/>
  <c r="H54"/>
  <c r="G54"/>
  <c r="G6"/>
  <c r="H6"/>
  <c r="F108" l="1"/>
  <c r="H108"/>
  <c r="G108"/>
</calcChain>
</file>

<file path=xl/sharedStrings.xml><?xml version="1.0" encoding="utf-8"?>
<sst xmlns="http://schemas.openxmlformats.org/spreadsheetml/2006/main" count="1915" uniqueCount="149">
  <si>
    <t>(тыс. рублей)</t>
  </si>
  <si>
    <t>Раздел</t>
  </si>
  <si>
    <t>Подраздел</t>
  </si>
  <si>
    <t>ЦСР</t>
  </si>
  <si>
    <t>КВР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</si>
  <si>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</si>
  <si>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</si>
  <si>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</si>
  <si>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</si>
  <si>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78 1 00 00000</t>
  </si>
  <si>
    <t>Расходы на обеспечение деятельности высшего должностного лица муниципального образования</t>
  </si>
  <si>
    <t>78 1 01 00000</t>
  </si>
  <si>
    <t>Мероприятия,  направленные на обеспечение деятельности высшего должностного лица муниципального образования</t>
  </si>
  <si>
    <t>78 1 01 00120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</si>
  <si>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</si>
  <si>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</si>
  <si>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</si>
  <si>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</si>
  <si>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r>
      <t xml:space="preserve">Центральный аппарат </t>
    </r>
    <r>
      <rPr>
        <b/>
        <sz val="9"/>
        <color theme="1"/>
        <rFont val="Times New Roman"/>
        <family val="1"/>
        <charset val="204"/>
      </rPr>
      <t>Администрации</t>
    </r>
  </si>
  <si>
    <t>78 1 02 00000</t>
  </si>
  <si>
    <t>Расходы на выплаты по оплате труда работников и на обеспечение функций муниципальных органов</t>
  </si>
  <si>
    <t>78 1 02 00120</t>
  </si>
  <si>
    <t xml:space="preserve">Фонд оплаты труда государственных (муниципальных) органов </t>
  </si>
  <si>
    <t>Закупка товаров, работ, услуг в сфере информационно-коммуникационных технологий</t>
  </si>
  <si>
    <r>
      <t xml:space="preserve">Прочая закупка товаров, работ и услуг </t>
    </r>
    <r>
      <rPr>
        <sz val="10"/>
        <color theme="1"/>
        <rFont val="Times New Roman"/>
        <family val="1"/>
        <charset val="204"/>
      </rPr>
      <t/>
    </r>
  </si>
  <si>
    <r>
      <t xml:space="preserve">Закупка коммунальных услуг </t>
    </r>
    <r>
      <rPr>
        <sz val="10"/>
        <color theme="1"/>
        <rFont val="Times New Roman"/>
        <family val="1"/>
        <charset val="204"/>
      </rPr>
      <t/>
    </r>
  </si>
  <si>
    <t>Уплата прочих налогов, сборов и иных обязательных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</si>
  <si>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</si>
  <si>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</si>
  <si>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</si>
  <si>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из бюджетов поселений бюджетам муниц.районов в соответствии с заключенными соглашениями</t>
  </si>
  <si>
    <t>78 1 05 М5010</t>
  </si>
  <si>
    <t>Иные межбюджетные трансферты</t>
  </si>
  <si>
    <t>78 1 05 М5020</t>
  </si>
  <si>
    <t>Резервные фонды</t>
  </si>
  <si>
    <t>11</t>
  </si>
  <si>
    <t>78 9 00 00000</t>
  </si>
  <si>
    <t>Резервные фонды местных администраций</t>
  </si>
  <si>
    <t>78 9 03 90530</t>
  </si>
  <si>
    <t>Резервные средства</t>
  </si>
  <si>
    <t>Другие общегосударственные вопросы</t>
  </si>
  <si>
    <t>13</t>
  </si>
  <si>
    <t>78 2 00 00000</t>
  </si>
  <si>
    <t>Мероприятия направленные на снижение преступности, наркомании среди молодежи</t>
  </si>
  <si>
    <t>78 2 01 00000</t>
  </si>
  <si>
    <t>Противодействие злоупотребления наркотическими средствами</t>
  </si>
  <si>
    <t>78 2 01 29510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</si>
  <si>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</si>
  <si>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</si>
  <si>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</si>
  <si>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</si>
  <si>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Заработная плата </t>
  </si>
  <si>
    <t>78 1 04 51180</t>
  </si>
  <si>
    <t>Начисления на выплаты по оплате труда</t>
  </si>
  <si>
    <t>Мероприятия по подготовке частичной мобилизации</t>
  </si>
  <si>
    <t>78 2 03 29610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</si>
  <si>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</si>
  <si>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</si>
  <si>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</si>
  <si>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Пожарная безопасность</t>
  </si>
  <si>
    <t>78 9 01 29570</t>
  </si>
  <si>
    <t>Национальная экономика</t>
  </si>
  <si>
    <t>Дорожное хозяйство (дорожные фонды)</t>
  </si>
  <si>
    <t>09</t>
  </si>
  <si>
    <t>78 0 00 00000</t>
  </si>
  <si>
    <t>Содержание автомобильных дорог общего пользования , в том числе автомобильных дорог поселений (за исключением автомобильных дорог федерального значения)</t>
  </si>
  <si>
    <t>78 4 01 17510</t>
  </si>
  <si>
    <t>Прочая закупка товаров, работ и услуг</t>
  </si>
  <si>
    <t>Иные межбюджетные трансферты из бюджета муниципального района в бюджеты поселений (в части бюджетных инвестиций)</t>
  </si>
  <si>
    <t>78 9 05 М4020</t>
  </si>
  <si>
    <t xml:space="preserve">Прочая закупка товаров, работ и услуг </t>
  </si>
  <si>
    <t>Другие вопросы в области национальной экономики</t>
  </si>
  <si>
    <t>12</t>
  </si>
  <si>
    <t>Передаваемые полномочия по вопросу установления границ населенных пунктов, расположенных на территории Пушкинского сельского муниципального образования РК</t>
  </si>
  <si>
    <t>78 4 03 М2610</t>
  </si>
  <si>
    <t>Жилищно-коммунальное хозяйство</t>
  </si>
  <si>
    <t>05</t>
  </si>
  <si>
    <t>Коммунальное хозяйство</t>
  </si>
  <si>
    <t>Мероприятия по водоснабжению</t>
  </si>
  <si>
    <t>78 5 02 15510</t>
  </si>
  <si>
    <t>Мероприятия по повышению энергетической эффективности</t>
  </si>
  <si>
    <t>78 5 02 15610</t>
  </si>
  <si>
    <r>
      <t xml:space="preserve">Иные межбюджетные трансферты из бюджета муниципального района в бюджеты поселений по организации </t>
    </r>
    <r>
      <rPr>
        <b/>
        <u/>
        <sz val="11"/>
        <color rgb="FF000000"/>
        <rFont val="Times New Roman"/>
        <family val="1"/>
        <charset val="204"/>
      </rPr>
      <t>водоснабжения</t>
    </r>
    <r>
      <rPr>
        <b/>
        <sz val="11"/>
        <color rgb="FF000000"/>
        <rFont val="Times New Roman"/>
        <family val="1"/>
        <charset val="204"/>
      </rPr>
      <t xml:space="preserve"> населения в границах поселения</t>
    </r>
  </si>
  <si>
    <t>78 9 05М4060</t>
  </si>
  <si>
    <t>Благоустройство</t>
  </si>
  <si>
    <t>78 6 00 00000</t>
  </si>
  <si>
    <t>Благоустройство территории СМО</t>
  </si>
  <si>
    <t>Благоустройство территории</t>
  </si>
  <si>
    <t>78 6 01 00000</t>
  </si>
  <si>
    <t>Мероприятия по благоустройству территории сельского поселения</t>
  </si>
  <si>
    <t>78 6 01 17520</t>
  </si>
  <si>
    <t xml:space="preserve">Обеспечение деятельности  Группы хозяйственного обслуживания и благоустройства </t>
  </si>
  <si>
    <t>78 6 01 17530</t>
  </si>
  <si>
    <t xml:space="preserve">Фонд оплаты труда </t>
  </si>
  <si>
    <t xml:space="preserve">Взносы по обязательному социальному страхованию на выплаты денежного содержания и иные выплаты </t>
  </si>
  <si>
    <t>Ремонт мемориала и памятников</t>
  </si>
  <si>
    <t>78 6 01 17540</t>
  </si>
  <si>
    <t>Участие в организация сбора и вывоза мусора на территории сельского поселения, уборка несанкционированных свалок</t>
  </si>
  <si>
    <t>78 6 01 17570</t>
  </si>
  <si>
    <t>Захоронение безродных тел</t>
  </si>
  <si>
    <t>78 6 01 17580</t>
  </si>
  <si>
    <t>Уличное освещение территории СМО</t>
  </si>
  <si>
    <t>78 6 02 00000</t>
  </si>
  <si>
    <t>78 6 02 17610</t>
  </si>
  <si>
    <t>Озеленение территории СМО</t>
  </si>
  <si>
    <t>78 6 03 00000</t>
  </si>
  <si>
    <t>78 6 03 17630</t>
  </si>
  <si>
    <t>Содержание мест захоронений на территории СМО</t>
  </si>
  <si>
    <t>78 6 04 00000</t>
  </si>
  <si>
    <t>78 6 04 17650</t>
  </si>
  <si>
    <t>Культура и кинематография</t>
  </si>
  <si>
    <t>08</t>
  </si>
  <si>
    <t>Культура</t>
  </si>
  <si>
    <t>78 3 01 00000</t>
  </si>
  <si>
    <t>Дворцы и дома культуры, другие учреждения культуры и средств массовой информации</t>
  </si>
  <si>
    <t>78 3 01 05000</t>
  </si>
  <si>
    <t>78 3 01 05210</t>
  </si>
  <si>
    <t>Закупка коммунальных услуг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</si>
  <si>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</si>
  <si>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78 3 01 L4670</t>
  </si>
  <si>
    <t>Передаваемые полномочия по созданию досуга и обеспечение жителей поселения услугами культуры</t>
  </si>
  <si>
    <t>78 3 01 М2012</t>
  </si>
  <si>
    <t>Развитие сети учреждений культуры</t>
  </si>
  <si>
    <t>78 3 A1 00000</t>
  </si>
  <si>
    <t>Иные межбюджетные трансферты в целях софинансирования расходных обязательств</t>
  </si>
  <si>
    <t>78 3 A1 05210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</si>
  <si>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</si>
  <si>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на поддержку отрасли культуры</t>
  </si>
  <si>
    <t>78 3 А1 5513Д</t>
  </si>
  <si>
    <t>79 3 А1 5513Д</t>
  </si>
  <si>
    <t>Обслуживание  государственного и муниципального долга</t>
  </si>
  <si>
    <t>Обслуживание  государственного внутреннего и муниципального долга</t>
  </si>
  <si>
    <t>Эффектное управление муниципальным долгом</t>
  </si>
  <si>
    <t>78 9 04 21510</t>
  </si>
  <si>
    <t>Условно утвержденные расходы</t>
  </si>
  <si>
    <t>78 1 01 90990</t>
  </si>
  <si>
    <t>ВСЕГО:</t>
  </si>
  <si>
    <t>Распределение бюджетных ассигнований из бюджета Пушкинского СМО РК                         на 2023 год и плановый период 2024 и 2025 годов                                                                             по разделам, подразделам, целевым статьям расходов,                                                              видам расходов функциональной классификации расходов бюджетов РФ</t>
  </si>
  <si>
    <t>Приложение 2 к решению Собрания депутатов Пушкинского СМО РК №34 от 27.12.2022 г. "О бюджете Пушкинского СМО РК на 2023 год и плановый период 2024 и 2025 годов" (с изменениями  от 27.01.2022 №2, от 28.02.2022 №4, от 27.04.2022 №8, от 25.05.2022 №9, от  28.06.2022 №11, от 26.07.2022  №12, от 29.08.2022 №17, от 26.10.22 №22, от 28.11.22 №23)</t>
  </si>
  <si>
    <t>78 3 01 05230</t>
  </si>
  <si>
    <t>Мероприятия, направленные на обеспечение деятельности Чапаевского СДК</t>
  </si>
  <si>
    <t>Обеспечение деятельности домов культуры</t>
  </si>
  <si>
    <t xml:space="preserve">Приложение 1 к решению Собрания депутатов Пушкинского СМО РК №1 от 30.01.2023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</si>
  <si>
    <t>Социальная политика</t>
  </si>
  <si>
    <t>Социальное обеспечение населения</t>
  </si>
  <si>
    <t>Пособия, компенсации, меры социальной поддержки по публичным нормативным обязательствам</t>
  </si>
  <si>
    <t xml:space="preserve">Приложение 1 к решению Собрания депутатов Пушкинского СМО РК №2 от 30.03.2023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</si>
  <si>
    <t xml:space="preserve">Приложение 2 к решению Собрания депутатов Пушкинского СМО РК № 9 от 26.04.2023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</si>
  <si>
    <t xml:space="preserve">Приложение 2 к решению Собрания депутатов Пушкинского СМО РК № 13 от 24.05.2023 г.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</si>
</sst>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2" xfId="0" applyFill="1" applyBorder="1"/>
    <xf numFmtId="0" fontId="5" fillId="0" borderId="3" xfId="0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4" fontId="6" fillId="0" borderId="6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" fontId="4" fillId="0" borderId="6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9" fontId="9" fillId="0" borderId="5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center"/>
    </xf>
    <xf numFmtId="4" fontId="4" fillId="0" borderId="6" xfId="1" applyNumberFormat="1" applyFont="1" applyFill="1" applyBorder="1" applyAlignment="1">
      <alignment horizontal="right" wrapText="1"/>
    </xf>
    <xf numFmtId="4" fontId="4" fillId="0" borderId="8" xfId="1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/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4" fontId="4" fillId="0" borderId="8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10" fillId="0" borderId="5" xfId="0" applyFont="1" applyFill="1" applyBorder="1"/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2" fillId="0" borderId="5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4" fontId="4" fillId="0" borderId="9" xfId="0" applyNumberFormat="1" applyFont="1" applyFill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wrapText="1"/>
    </xf>
    <xf numFmtId="0" fontId="10" fillId="0" borderId="5" xfId="0" applyFont="1" applyFill="1" applyBorder="1" applyAlignment="1">
      <alignment horizontal="justify" wrapText="1"/>
    </xf>
    <xf numFmtId="4" fontId="4" fillId="0" borderId="6" xfId="0" applyNumberFormat="1" applyFont="1" applyFill="1" applyBorder="1" applyAlignment="1">
      <alignment wrapText="1"/>
    </xf>
    <xf numFmtId="4" fontId="4" fillId="0" borderId="8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justify" wrapText="1"/>
    </xf>
    <xf numFmtId="0" fontId="19" fillId="0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/>
    <xf numFmtId="0" fontId="12" fillId="0" borderId="5" xfId="0" applyFont="1" applyFill="1" applyBorder="1"/>
    <xf numFmtId="0" fontId="19" fillId="0" borderId="5" xfId="0" applyFont="1" applyFill="1" applyBorder="1" applyAlignment="1">
      <alignment horizontal="justify" wrapText="1"/>
    </xf>
    <xf numFmtId="0" fontId="20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13" fillId="0" borderId="5" xfId="0" applyFont="1" applyFill="1" applyBorder="1"/>
    <xf numFmtId="0" fontId="22" fillId="0" borderId="5" xfId="0" applyFont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2" fontId="8" fillId="0" borderId="6" xfId="0" applyNumberFormat="1" applyFont="1" applyFill="1" applyBorder="1" applyAlignment="1">
      <alignment horizontal="right" wrapText="1"/>
    </xf>
    <xf numFmtId="0" fontId="13" fillId="0" borderId="5" xfId="0" applyFont="1" applyBorder="1"/>
    <xf numFmtId="49" fontId="13" fillId="0" borderId="6" xfId="0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2" fontId="13" fillId="0" borderId="6" xfId="0" applyNumberFormat="1" applyFont="1" applyBorder="1" applyAlignment="1">
      <alignment horizontal="right" wrapText="1"/>
    </xf>
    <xf numFmtId="0" fontId="2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13" fillId="0" borderId="6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165" fontId="13" fillId="0" borderId="6" xfId="0" applyNumberFormat="1" applyFont="1" applyFill="1" applyBorder="1" applyAlignment="1">
      <alignment wrapText="1"/>
    </xf>
    <xf numFmtId="164" fontId="4" fillId="0" borderId="6" xfId="0" applyNumberFormat="1" applyFont="1" applyFill="1" applyBorder="1" applyAlignment="1">
      <alignment horizontal="center" wrapText="1"/>
    </xf>
    <xf numFmtId="0" fontId="23" fillId="0" borderId="5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horizontal="right" vertical="top" wrapText="1"/>
    </xf>
    <xf numFmtId="4" fontId="6" fillId="0" borderId="1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ill="1"/>
    <xf numFmtId="164" fontId="0" fillId="0" borderId="0" xfId="0" applyNumberForma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wrapText="1"/>
    </xf>
    <xf numFmtId="2" fontId="6" fillId="0" borderId="6" xfId="0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2"/>
  <sheetViews>
    <sheetView tabSelected="1" topLeftCell="A27" workbookViewId="0">
      <selection activeCell="S80" sqref="S79:S80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2.6" customHeight="1">
      <c r="A1" s="1"/>
      <c r="B1" s="1"/>
      <c r="C1" s="2"/>
      <c r="D1" s="129" t="s">
        <v>148</v>
      </c>
      <c r="E1" s="129"/>
      <c r="F1" s="129"/>
      <c r="G1" s="129"/>
      <c r="H1" s="129"/>
      <c r="I1" s="1"/>
    </row>
    <row r="2" spans="1:9" ht="63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"/>
    </row>
    <row r="3" spans="1:9" ht="17.25" customHeight="1">
      <c r="A3" s="3"/>
      <c r="B3" s="3"/>
      <c r="C3" s="3"/>
      <c r="D3" s="4"/>
      <c r="E3" s="3"/>
      <c r="F3" s="3"/>
      <c r="G3" s="131" t="s">
        <v>0</v>
      </c>
      <c r="H3" s="131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1298.1000000000001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513.1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513.1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513.1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f>355+38.1</f>
        <v>393.1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f>107.2+12.8</f>
        <v>120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517.79999999999995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517.79999999999995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517.79999999999995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f>47+0.1</f>
        <v>47.1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10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10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f>20-10</f>
        <v>10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134.5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20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20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37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37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f>30+7</f>
        <v>37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1753.6999999999998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1565.6999999999998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1565.6999999999998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1492.2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35.200000000000003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f>87-51.8</f>
        <v>35.200000000000003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1369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f>684+206</f>
        <v>890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f>207+62</f>
        <v>269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190+10+10</f>
        <v>210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9.6000000000000014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f>30-20.4</f>
        <v>9.6000000000000014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30.8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f>30+0.8</f>
        <v>30.8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F85+F94</f>
        <v>1767.6999999999998</v>
      </c>
      <c r="G84" s="30">
        <f>G85+G94</f>
        <v>992.7</v>
      </c>
      <c r="H84" s="30">
        <f>H85+H94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</f>
        <v>937.09999999999991</v>
      </c>
      <c r="G85" s="30">
        <f t="shared" ref="G85:H85" si="30">G86</f>
        <v>162.1</v>
      </c>
      <c r="H85" s="30">
        <f t="shared" si="30"/>
        <v>173.5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937.09999999999991</v>
      </c>
      <c r="G86" s="26">
        <f t="shared" ref="G86:H86" si="31">G87+G91</f>
        <v>162.1</v>
      </c>
      <c r="H86" s="26">
        <f t="shared" si="31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256.39999999999998</v>
      </c>
      <c r="G87" s="23">
        <f t="shared" ref="G87:H87" si="32">SUM(G88:G90)</f>
        <v>162.1</v>
      </c>
      <c r="H87" s="23">
        <f t="shared" si="32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f>34+20.3+23+14.8</f>
        <v>92.1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117+0.1+25.2+20</f>
        <v>162.29999999999998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SUM(F92:F93)</f>
        <v>680.69999999999993</v>
      </c>
      <c r="G91" s="123">
        <f t="shared" ref="G91:H91" si="33">SUM(G92:G93)</f>
        <v>0</v>
      </c>
      <c r="H91" s="123">
        <f t="shared" si="33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f>387.9+206.5</f>
        <v>594.4</v>
      </c>
      <c r="G92" s="41">
        <v>0</v>
      </c>
      <c r="H92" s="42">
        <v>0</v>
      </c>
      <c r="I92" s="1"/>
    </row>
    <row r="93" spans="1:9" ht="14.45" customHeight="1">
      <c r="A93" s="128" t="s">
        <v>126</v>
      </c>
      <c r="B93" s="21" t="s">
        <v>111</v>
      </c>
      <c r="C93" s="21" t="s">
        <v>6</v>
      </c>
      <c r="D93" s="40" t="s">
        <v>139</v>
      </c>
      <c r="E93" s="40">
        <v>414</v>
      </c>
      <c r="F93" s="41">
        <v>86.3</v>
      </c>
      <c r="G93" s="41"/>
      <c r="H93" s="42"/>
      <c r="I93" s="1"/>
    </row>
    <row r="94" spans="1:9" ht="39" customHeight="1">
      <c r="A94" s="95" t="s">
        <v>120</v>
      </c>
      <c r="B94" s="13" t="s">
        <v>111</v>
      </c>
      <c r="C94" s="13" t="s">
        <v>6</v>
      </c>
      <c r="D94" s="15" t="s">
        <v>121</v>
      </c>
      <c r="E94" s="22"/>
      <c r="F94" s="26">
        <f>SUM(F95)</f>
        <v>830.6</v>
      </c>
      <c r="G94" s="26">
        <f t="shared" ref="G94:H94" si="34">SUM(G95)</f>
        <v>830.6</v>
      </c>
      <c r="H94" s="33">
        <f t="shared" si="34"/>
        <v>830.6</v>
      </c>
      <c r="I94" s="1"/>
    </row>
    <row r="95" spans="1:9" ht="16.149999999999999" customHeight="1">
      <c r="A95" s="96" t="s">
        <v>32</v>
      </c>
      <c r="B95" s="21" t="s">
        <v>111</v>
      </c>
      <c r="C95" s="21" t="s">
        <v>6</v>
      </c>
      <c r="D95" s="22" t="s">
        <v>121</v>
      </c>
      <c r="E95" s="40">
        <v>540</v>
      </c>
      <c r="F95" s="41">
        <v>830.6</v>
      </c>
      <c r="G95" s="41">
        <v>830.6</v>
      </c>
      <c r="H95" s="42">
        <v>830.6</v>
      </c>
      <c r="I95" s="1"/>
    </row>
    <row r="96" spans="1:9" ht="20.45" customHeight="1">
      <c r="A96" s="88" t="s">
        <v>143</v>
      </c>
      <c r="B96" s="13" t="s">
        <v>58</v>
      </c>
      <c r="C96" s="13"/>
      <c r="D96" s="15"/>
      <c r="E96" s="15"/>
      <c r="F96" s="126">
        <f>F97</f>
        <v>10</v>
      </c>
      <c r="G96" s="41"/>
      <c r="H96" s="42"/>
      <c r="I96" s="1"/>
    </row>
    <row r="97" spans="1:9" ht="18" customHeight="1">
      <c r="A97" s="88" t="s">
        <v>144</v>
      </c>
      <c r="B97" s="13" t="s">
        <v>58</v>
      </c>
      <c r="C97" s="13" t="s">
        <v>49</v>
      </c>
      <c r="D97" s="15"/>
      <c r="E97" s="15"/>
      <c r="F97" s="126">
        <f>SUM(F98)</f>
        <v>10</v>
      </c>
      <c r="G97" s="41"/>
      <c r="H97" s="42"/>
      <c r="I97" s="1"/>
    </row>
    <row r="98" spans="1:9" ht="18" customHeight="1">
      <c r="A98" s="91" t="s">
        <v>39</v>
      </c>
      <c r="B98" s="13" t="s">
        <v>58</v>
      </c>
      <c r="C98" s="13" t="s">
        <v>49</v>
      </c>
      <c r="D98" s="15" t="s">
        <v>38</v>
      </c>
      <c r="E98" s="127"/>
      <c r="F98" s="125">
        <f>SUM(F99)</f>
        <v>10</v>
      </c>
      <c r="G98" s="41"/>
      <c r="H98" s="42"/>
      <c r="I98" s="1"/>
    </row>
    <row r="99" spans="1:9" ht="39.6" customHeight="1">
      <c r="A99" s="38" t="s">
        <v>145</v>
      </c>
      <c r="B99" s="13" t="s">
        <v>58</v>
      </c>
      <c r="C99" s="13" t="s">
        <v>49</v>
      </c>
      <c r="D99" s="15" t="s">
        <v>38</v>
      </c>
      <c r="E99" s="22">
        <v>313</v>
      </c>
      <c r="F99" s="23">
        <v>10</v>
      </c>
      <c r="G99" s="23">
        <v>0</v>
      </c>
      <c r="H99" s="24">
        <v>0</v>
      </c>
      <c r="I99" s="1"/>
    </row>
    <row r="100" spans="1:9" ht="26.25">
      <c r="A100" s="17" t="s">
        <v>130</v>
      </c>
      <c r="B100" s="15">
        <v>13</v>
      </c>
      <c r="C100" s="101"/>
      <c r="D100" s="15"/>
      <c r="E100" s="22"/>
      <c r="F100" s="26">
        <f>SUM(F101)</f>
        <v>0.3</v>
      </c>
      <c r="G100" s="26">
        <f t="shared" ref="G100:H101" si="35">SUM(G101)</f>
        <v>0</v>
      </c>
      <c r="H100" s="33">
        <f t="shared" si="35"/>
        <v>0</v>
      </c>
      <c r="I100" s="1"/>
    </row>
    <row r="101" spans="1:9" ht="30" customHeight="1">
      <c r="A101" s="102" t="s">
        <v>131</v>
      </c>
      <c r="B101" s="15">
        <v>13</v>
      </c>
      <c r="C101" s="13" t="s">
        <v>6</v>
      </c>
      <c r="D101" s="15" t="s">
        <v>36</v>
      </c>
      <c r="E101" s="22"/>
      <c r="F101" s="26">
        <f>SUM(F102)</f>
        <v>0.3</v>
      </c>
      <c r="G101" s="26">
        <f t="shared" si="35"/>
        <v>0</v>
      </c>
      <c r="H101" s="33">
        <f t="shared" si="35"/>
        <v>0</v>
      </c>
      <c r="I101" s="1"/>
    </row>
    <row r="102" spans="1:9" ht="26.25">
      <c r="A102" s="96" t="s">
        <v>132</v>
      </c>
      <c r="B102" s="22">
        <v>13</v>
      </c>
      <c r="C102" s="21" t="s">
        <v>6</v>
      </c>
      <c r="D102" s="22" t="s">
        <v>133</v>
      </c>
      <c r="E102" s="22">
        <v>730</v>
      </c>
      <c r="F102" s="23">
        <v>0.3</v>
      </c>
      <c r="G102" s="23">
        <v>0</v>
      </c>
      <c r="H102" s="24">
        <v>0</v>
      </c>
      <c r="I102" s="1"/>
    </row>
    <row r="103" spans="1:9">
      <c r="A103" s="96" t="s">
        <v>134</v>
      </c>
      <c r="B103" s="40">
        <v>99</v>
      </c>
      <c r="C103" s="40">
        <v>99</v>
      </c>
      <c r="D103" s="47"/>
      <c r="E103" s="47"/>
      <c r="F103" s="41">
        <f>SUM(F104)</f>
        <v>0</v>
      </c>
      <c r="G103" s="41">
        <f t="shared" ref="G103:H103" si="36">SUM(G104)</f>
        <v>95.7</v>
      </c>
      <c r="H103" s="42">
        <f t="shared" si="36"/>
        <v>187.1</v>
      </c>
      <c r="I103" s="1"/>
    </row>
    <row r="104" spans="1:9">
      <c r="A104" s="96" t="s">
        <v>134</v>
      </c>
      <c r="B104" s="40">
        <v>99</v>
      </c>
      <c r="C104" s="40">
        <v>99</v>
      </c>
      <c r="D104" s="35" t="s">
        <v>135</v>
      </c>
      <c r="E104" s="40">
        <v>880</v>
      </c>
      <c r="F104" s="41">
        <v>0</v>
      </c>
      <c r="G104" s="41">
        <v>95.7</v>
      </c>
      <c r="H104" s="42">
        <v>187.1</v>
      </c>
      <c r="I104" s="1"/>
    </row>
    <row r="105" spans="1:9" ht="15.75" thickBot="1">
      <c r="A105" s="103"/>
      <c r="B105" s="104"/>
      <c r="C105" s="105"/>
      <c r="D105" s="106" t="s">
        <v>136</v>
      </c>
      <c r="E105" s="107"/>
      <c r="F105" s="108">
        <f>F6+F34+F42+F45+F54+F84+F96+F100+F103</f>
        <v>5172.8</v>
      </c>
      <c r="G105" s="108">
        <f>G6+G34+G42+G45+G54+G84+G96+G100+G103</f>
        <v>4188.5999999999995</v>
      </c>
      <c r="H105" s="108">
        <f>H6+H34+H42+H45+H54+H84+H96+H100+H103</f>
        <v>4107</v>
      </c>
      <c r="I105" s="1"/>
    </row>
    <row r="106" spans="1:9">
      <c r="A106" s="110"/>
      <c r="B106" s="111"/>
      <c r="C106" s="112"/>
      <c r="D106" s="113"/>
      <c r="E106" s="114"/>
      <c r="F106" s="115"/>
      <c r="G106" s="115"/>
      <c r="H106" s="115"/>
    </row>
    <row r="107" spans="1:9">
      <c r="B107" s="1"/>
      <c r="C107" s="2"/>
      <c r="D107" s="1"/>
      <c r="E107" s="1"/>
      <c r="F107" s="1"/>
      <c r="G107" s="1"/>
      <c r="H107" s="1"/>
    </row>
    <row r="108" spans="1:9">
      <c r="B108" s="1"/>
      <c r="C108" s="2"/>
      <c r="D108" s="1"/>
      <c r="E108" s="1"/>
      <c r="F108" s="1"/>
      <c r="G108" s="1"/>
      <c r="H108" s="116"/>
    </row>
    <row r="109" spans="1:9">
      <c r="B109" s="1"/>
      <c r="C109" s="2"/>
      <c r="D109" s="1"/>
      <c r="E109" s="1"/>
      <c r="F109" s="1"/>
      <c r="G109" s="1"/>
      <c r="H109" s="1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2"/>
  <sheetViews>
    <sheetView topLeftCell="A96" workbookViewId="0">
      <selection activeCell="C8" sqref="C8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2.6" customHeight="1">
      <c r="A1" s="1"/>
      <c r="B1" s="1"/>
      <c r="C1" s="2"/>
      <c r="D1" s="129" t="s">
        <v>147</v>
      </c>
      <c r="E1" s="129"/>
      <c r="F1" s="129"/>
      <c r="G1" s="129"/>
      <c r="H1" s="129"/>
      <c r="I1" s="1"/>
    </row>
    <row r="2" spans="1:9" ht="63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"/>
    </row>
    <row r="3" spans="1:9" ht="17.25" customHeight="1">
      <c r="A3" s="3"/>
      <c r="B3" s="3"/>
      <c r="C3" s="3"/>
      <c r="D3" s="4"/>
      <c r="E3" s="3"/>
      <c r="F3" s="3"/>
      <c r="G3" s="131" t="s">
        <v>0</v>
      </c>
      <c r="H3" s="131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1298.1000000000001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513.1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513.1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513.1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f>355+38.1</f>
        <v>393.1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f>107.2+12.8</f>
        <v>120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517.79999999999995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517.79999999999995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517.79999999999995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f>47+0.1</f>
        <v>47.1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10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10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f>20-10</f>
        <v>10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134.5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20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20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1795.4999999999998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1607.4999999999998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1607.4999999999998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1534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1359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f>684+206</f>
        <v>890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f>207+62</f>
        <v>269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9.6000000000000014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f>30-20.4</f>
        <v>9.6000000000000014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30.8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f>30+0.8</f>
        <v>30.8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F85+F94</f>
        <v>1732.9</v>
      </c>
      <c r="G84" s="30">
        <f>G85+G94</f>
        <v>992.7</v>
      </c>
      <c r="H84" s="30">
        <f>H85+H94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</f>
        <v>902.3</v>
      </c>
      <c r="G85" s="30">
        <f t="shared" ref="G85:H85" si="30">G86</f>
        <v>162.1</v>
      </c>
      <c r="H85" s="30">
        <f t="shared" si="30"/>
        <v>173.5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902.3</v>
      </c>
      <c r="G86" s="26">
        <f t="shared" ref="G86:H86" si="31">G87+G91</f>
        <v>162.1</v>
      </c>
      <c r="H86" s="26">
        <f t="shared" si="31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221.59999999999997</v>
      </c>
      <c r="G87" s="23">
        <f t="shared" ref="G87:H87" si="32">SUM(G88:G90)</f>
        <v>162.1</v>
      </c>
      <c r="H87" s="23">
        <f t="shared" si="32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f>34+20.3+23</f>
        <v>77.3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117+0.1+25.2</f>
        <v>142.29999999999998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SUM(F92:F93)</f>
        <v>680.69999999999993</v>
      </c>
      <c r="G91" s="123">
        <f t="shared" ref="G91:H91" si="33">SUM(G92:G93)</f>
        <v>0</v>
      </c>
      <c r="H91" s="123">
        <f t="shared" si="33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f>387.9+206.5</f>
        <v>594.4</v>
      </c>
      <c r="G92" s="41">
        <v>0</v>
      </c>
      <c r="H92" s="42">
        <v>0</v>
      </c>
      <c r="I92" s="1"/>
    </row>
    <row r="93" spans="1:9" ht="14.45" customHeight="1">
      <c r="A93" s="128" t="s">
        <v>126</v>
      </c>
      <c r="B93" s="21" t="s">
        <v>111</v>
      </c>
      <c r="C93" s="21" t="s">
        <v>6</v>
      </c>
      <c r="D93" s="40" t="s">
        <v>139</v>
      </c>
      <c r="E93" s="40">
        <v>414</v>
      </c>
      <c r="F93" s="41">
        <v>86.3</v>
      </c>
      <c r="G93" s="41"/>
      <c r="H93" s="42"/>
      <c r="I93" s="1"/>
    </row>
    <row r="94" spans="1:9" ht="39" customHeight="1">
      <c r="A94" s="95" t="s">
        <v>120</v>
      </c>
      <c r="B94" s="13" t="s">
        <v>111</v>
      </c>
      <c r="C94" s="13" t="s">
        <v>6</v>
      </c>
      <c r="D94" s="15" t="s">
        <v>121</v>
      </c>
      <c r="E94" s="22"/>
      <c r="F94" s="26">
        <f>SUM(F95)</f>
        <v>830.6</v>
      </c>
      <c r="G94" s="26">
        <f t="shared" ref="G94:H94" si="34">SUM(G95)</f>
        <v>830.6</v>
      </c>
      <c r="H94" s="33">
        <f t="shared" si="34"/>
        <v>830.6</v>
      </c>
      <c r="I94" s="1"/>
    </row>
    <row r="95" spans="1:9" ht="16.149999999999999" customHeight="1">
      <c r="A95" s="96" t="s">
        <v>32</v>
      </c>
      <c r="B95" s="21" t="s">
        <v>111</v>
      </c>
      <c r="C95" s="21" t="s">
        <v>6</v>
      </c>
      <c r="D95" s="22" t="s">
        <v>121</v>
      </c>
      <c r="E95" s="40">
        <v>540</v>
      </c>
      <c r="F95" s="41">
        <v>830.6</v>
      </c>
      <c r="G95" s="41">
        <v>830.6</v>
      </c>
      <c r="H95" s="42">
        <v>830.6</v>
      </c>
      <c r="I95" s="1"/>
    </row>
    <row r="96" spans="1:9" ht="20.45" customHeight="1">
      <c r="A96" s="88" t="s">
        <v>143</v>
      </c>
      <c r="B96" s="13" t="s">
        <v>58</v>
      </c>
      <c r="C96" s="13"/>
      <c r="D96" s="15"/>
      <c r="E96" s="15"/>
      <c r="F96" s="126">
        <f>F97</f>
        <v>10</v>
      </c>
      <c r="G96" s="41"/>
      <c r="H96" s="42"/>
      <c r="I96" s="1"/>
    </row>
    <row r="97" spans="1:9" ht="18" customHeight="1">
      <c r="A97" s="88" t="s">
        <v>144</v>
      </c>
      <c r="B97" s="13" t="s">
        <v>58</v>
      </c>
      <c r="C97" s="13" t="s">
        <v>49</v>
      </c>
      <c r="D97" s="15"/>
      <c r="E97" s="15"/>
      <c r="F97" s="126">
        <f>SUM(F98)</f>
        <v>10</v>
      </c>
      <c r="G97" s="41"/>
      <c r="H97" s="42"/>
      <c r="I97" s="1"/>
    </row>
    <row r="98" spans="1:9" ht="18" customHeight="1">
      <c r="A98" s="91" t="s">
        <v>39</v>
      </c>
      <c r="B98" s="13" t="s">
        <v>58</v>
      </c>
      <c r="C98" s="13" t="s">
        <v>49</v>
      </c>
      <c r="D98" s="15" t="s">
        <v>38</v>
      </c>
      <c r="E98" s="127"/>
      <c r="F98" s="125">
        <f>SUM(F99)</f>
        <v>10</v>
      </c>
      <c r="G98" s="41"/>
      <c r="H98" s="42"/>
      <c r="I98" s="1"/>
    </row>
    <row r="99" spans="1:9" ht="39.6" customHeight="1">
      <c r="A99" s="38" t="s">
        <v>145</v>
      </c>
      <c r="B99" s="13" t="s">
        <v>58</v>
      </c>
      <c r="C99" s="13" t="s">
        <v>49</v>
      </c>
      <c r="D99" s="15" t="s">
        <v>38</v>
      </c>
      <c r="E99" s="22">
        <v>313</v>
      </c>
      <c r="F99" s="23">
        <v>10</v>
      </c>
      <c r="G99" s="23">
        <v>0</v>
      </c>
      <c r="H99" s="24">
        <v>0</v>
      </c>
      <c r="I99" s="1"/>
    </row>
    <row r="100" spans="1:9" ht="26.25">
      <c r="A100" s="17" t="s">
        <v>130</v>
      </c>
      <c r="B100" s="15">
        <v>13</v>
      </c>
      <c r="C100" s="101"/>
      <c r="D100" s="15"/>
      <c r="E100" s="22"/>
      <c r="F100" s="26">
        <f>SUM(F101)</f>
        <v>0.3</v>
      </c>
      <c r="G100" s="26">
        <f t="shared" ref="G100:H101" si="35">SUM(G101)</f>
        <v>0</v>
      </c>
      <c r="H100" s="33">
        <f t="shared" si="35"/>
        <v>0</v>
      </c>
      <c r="I100" s="1"/>
    </row>
    <row r="101" spans="1:9" ht="30" customHeight="1">
      <c r="A101" s="102" t="s">
        <v>131</v>
      </c>
      <c r="B101" s="15">
        <v>13</v>
      </c>
      <c r="C101" s="13" t="s">
        <v>6</v>
      </c>
      <c r="D101" s="15" t="s">
        <v>36</v>
      </c>
      <c r="E101" s="22"/>
      <c r="F101" s="26">
        <f>SUM(F102)</f>
        <v>0.3</v>
      </c>
      <c r="G101" s="26">
        <f t="shared" si="35"/>
        <v>0</v>
      </c>
      <c r="H101" s="33">
        <f t="shared" si="35"/>
        <v>0</v>
      </c>
      <c r="I101" s="1"/>
    </row>
    <row r="102" spans="1:9" ht="26.25">
      <c r="A102" s="96" t="s">
        <v>132</v>
      </c>
      <c r="B102" s="22">
        <v>13</v>
      </c>
      <c r="C102" s="21" t="s">
        <v>6</v>
      </c>
      <c r="D102" s="22" t="s">
        <v>133</v>
      </c>
      <c r="E102" s="22">
        <v>730</v>
      </c>
      <c r="F102" s="23">
        <v>0.3</v>
      </c>
      <c r="G102" s="23">
        <v>0</v>
      </c>
      <c r="H102" s="24">
        <v>0</v>
      </c>
      <c r="I102" s="1"/>
    </row>
    <row r="103" spans="1:9">
      <c r="A103" s="96" t="s">
        <v>134</v>
      </c>
      <c r="B103" s="40">
        <v>99</v>
      </c>
      <c r="C103" s="40">
        <v>99</v>
      </c>
      <c r="D103" s="47"/>
      <c r="E103" s="47"/>
      <c r="F103" s="41">
        <f>SUM(F104)</f>
        <v>0</v>
      </c>
      <c r="G103" s="41">
        <f t="shared" ref="G103:H103" si="36">SUM(G104)</f>
        <v>95.7</v>
      </c>
      <c r="H103" s="42">
        <f t="shared" si="36"/>
        <v>187.1</v>
      </c>
      <c r="I103" s="1"/>
    </row>
    <row r="104" spans="1:9">
      <c r="A104" s="96" t="s">
        <v>134</v>
      </c>
      <c r="B104" s="40">
        <v>99</v>
      </c>
      <c r="C104" s="40">
        <v>99</v>
      </c>
      <c r="D104" s="35" t="s">
        <v>135</v>
      </c>
      <c r="E104" s="40">
        <v>880</v>
      </c>
      <c r="F104" s="41">
        <v>0</v>
      </c>
      <c r="G104" s="41">
        <v>95.7</v>
      </c>
      <c r="H104" s="42">
        <v>187.1</v>
      </c>
      <c r="I104" s="1"/>
    </row>
    <row r="105" spans="1:9" ht="15.75" thickBot="1">
      <c r="A105" s="103"/>
      <c r="B105" s="104"/>
      <c r="C105" s="105"/>
      <c r="D105" s="106" t="s">
        <v>136</v>
      </c>
      <c r="E105" s="107"/>
      <c r="F105" s="108">
        <f>F6+F34+F42+F45+F54+F84+F96+F100+F103</f>
        <v>5172.8</v>
      </c>
      <c r="G105" s="108">
        <f>G6+G34+G42+G45+G54+G84+G96+G100+G103</f>
        <v>4188.5999999999995</v>
      </c>
      <c r="H105" s="108">
        <f>H6+H34+H42+H45+H54+H84+H96+H100+H103</f>
        <v>4107</v>
      </c>
      <c r="I105" s="1"/>
    </row>
    <row r="106" spans="1:9">
      <c r="A106" s="110"/>
      <c r="B106" s="111"/>
      <c r="C106" s="112"/>
      <c r="D106" s="113"/>
      <c r="E106" s="114"/>
      <c r="F106" s="115"/>
      <c r="G106" s="115"/>
      <c r="H106" s="115"/>
    </row>
    <row r="107" spans="1:9">
      <c r="B107" s="1"/>
      <c r="C107" s="2"/>
      <c r="D107" s="1"/>
      <c r="E107" s="1"/>
      <c r="F107" s="1"/>
      <c r="G107" s="1"/>
      <c r="H107" s="1"/>
    </row>
    <row r="108" spans="1:9">
      <c r="B108" s="1"/>
      <c r="C108" s="2"/>
      <c r="D108" s="1"/>
      <c r="E108" s="1"/>
      <c r="F108" s="1"/>
      <c r="G108" s="1"/>
      <c r="H108" s="116"/>
    </row>
    <row r="109" spans="1:9">
      <c r="B109" s="1"/>
      <c r="C109" s="2"/>
      <c r="D109" s="1"/>
      <c r="E109" s="1"/>
      <c r="F109" s="1"/>
      <c r="G109" s="1"/>
      <c r="H109" s="1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1"/>
  <sheetViews>
    <sheetView topLeftCell="A96" workbookViewId="0">
      <selection activeCell="F82" sqref="F82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2.6" customHeight="1">
      <c r="A1" s="1"/>
      <c r="B1" s="1"/>
      <c r="C1" s="2"/>
      <c r="D1" s="129" t="s">
        <v>146</v>
      </c>
      <c r="E1" s="129"/>
      <c r="F1" s="129"/>
      <c r="G1" s="129"/>
      <c r="H1" s="129"/>
      <c r="I1" s="1"/>
    </row>
    <row r="2" spans="1:9" ht="58.15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"/>
    </row>
    <row r="3" spans="1:9" ht="17.25" customHeight="1">
      <c r="A3" s="3"/>
      <c r="B3" s="3"/>
      <c r="C3" s="3"/>
      <c r="D3" s="4"/>
      <c r="E3" s="3"/>
      <c r="F3" s="3"/>
      <c r="G3" s="131" t="s">
        <v>0</v>
      </c>
      <c r="H3" s="131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1247.2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517.79999999999995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517.79999999999995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517.79999999999995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f>47+0.1</f>
        <v>47.1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10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10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f>20-10</f>
        <v>10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1526.6999999999998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1338.6999999999998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1338.6999999999998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1266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1091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9.6000000000000014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f>30-20.4</f>
        <v>9.6000000000000014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F85+F93</f>
        <v>1391.9</v>
      </c>
      <c r="G84" s="30">
        <f t="shared" ref="G84:H84" si="30">G85+G93</f>
        <v>992.7</v>
      </c>
      <c r="H84" s="30">
        <f t="shared" si="30"/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</f>
        <v>561.29999999999995</v>
      </c>
      <c r="G85" s="30">
        <f t="shared" ref="G85:H85" si="31">G86</f>
        <v>162.1</v>
      </c>
      <c r="H85" s="30">
        <f t="shared" si="31"/>
        <v>173.5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561.29999999999995</v>
      </c>
      <c r="G86" s="26">
        <f t="shared" ref="G86:H86" si="32">G87+G91</f>
        <v>162.1</v>
      </c>
      <c r="H86" s="26">
        <f t="shared" si="32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173.39999999999998</v>
      </c>
      <c r="G87" s="23">
        <f t="shared" ref="G87:H87" si="33">SUM(G88:G90)</f>
        <v>162.1</v>
      </c>
      <c r="H87" s="23">
        <f t="shared" si="33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f>34+20.3</f>
        <v>54.3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</f>
        <v>117.1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F92</f>
        <v>387.9</v>
      </c>
      <c r="G91" s="120">
        <f t="shared" ref="G91:H91" si="34">G92</f>
        <v>0</v>
      </c>
      <c r="H91" s="120">
        <f t="shared" si="34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v>387.9</v>
      </c>
      <c r="G92" s="41">
        <v>0</v>
      </c>
      <c r="H92" s="42">
        <v>0</v>
      </c>
      <c r="I92" s="1"/>
    </row>
    <row r="93" spans="1:9" ht="39" customHeight="1">
      <c r="A93" s="95" t="s">
        <v>120</v>
      </c>
      <c r="B93" s="13" t="s">
        <v>111</v>
      </c>
      <c r="C93" s="13" t="s">
        <v>6</v>
      </c>
      <c r="D93" s="15" t="s">
        <v>121</v>
      </c>
      <c r="E93" s="22"/>
      <c r="F93" s="26">
        <f>SUM(F94)</f>
        <v>830.6</v>
      </c>
      <c r="G93" s="26">
        <f t="shared" ref="G93:H93" si="35">SUM(G94)</f>
        <v>830.6</v>
      </c>
      <c r="H93" s="33">
        <f t="shared" si="35"/>
        <v>830.6</v>
      </c>
      <c r="I93" s="1"/>
    </row>
    <row r="94" spans="1:9" ht="16.149999999999999" customHeight="1">
      <c r="A94" s="96" t="s">
        <v>32</v>
      </c>
      <c r="B94" s="21" t="s">
        <v>111</v>
      </c>
      <c r="C94" s="21" t="s">
        <v>6</v>
      </c>
      <c r="D94" s="22" t="s">
        <v>121</v>
      </c>
      <c r="E94" s="40">
        <v>540</v>
      </c>
      <c r="F94" s="41">
        <v>830.6</v>
      </c>
      <c r="G94" s="41">
        <v>830.6</v>
      </c>
      <c r="H94" s="42">
        <v>830.6</v>
      </c>
      <c r="I94" s="1"/>
    </row>
    <row r="95" spans="1:9" ht="20.45" customHeight="1">
      <c r="A95" s="88" t="s">
        <v>143</v>
      </c>
      <c r="B95" s="13" t="s">
        <v>58</v>
      </c>
      <c r="C95" s="13"/>
      <c r="D95" s="15"/>
      <c r="E95" s="15"/>
      <c r="F95" s="126">
        <f>F96</f>
        <v>10</v>
      </c>
      <c r="G95" s="41"/>
      <c r="H95" s="42"/>
      <c r="I95" s="1"/>
    </row>
    <row r="96" spans="1:9" ht="18" customHeight="1">
      <c r="A96" s="88" t="s">
        <v>144</v>
      </c>
      <c r="B96" s="13" t="s">
        <v>58</v>
      </c>
      <c r="C96" s="13" t="s">
        <v>49</v>
      </c>
      <c r="D96" s="15"/>
      <c r="E96" s="15"/>
      <c r="F96" s="126">
        <f>SUM(F97)</f>
        <v>10</v>
      </c>
      <c r="G96" s="41"/>
      <c r="H96" s="42"/>
      <c r="I96" s="1"/>
    </row>
    <row r="97" spans="1:9" ht="18" customHeight="1">
      <c r="A97" s="91" t="s">
        <v>39</v>
      </c>
      <c r="B97" s="13" t="s">
        <v>58</v>
      </c>
      <c r="C97" s="13" t="s">
        <v>49</v>
      </c>
      <c r="D97" s="15" t="s">
        <v>38</v>
      </c>
      <c r="E97" s="127"/>
      <c r="F97" s="125">
        <f>SUM(F98)</f>
        <v>10</v>
      </c>
      <c r="G97" s="41"/>
      <c r="H97" s="42"/>
      <c r="I97" s="1"/>
    </row>
    <row r="98" spans="1:9" ht="39.6" customHeight="1">
      <c r="A98" s="38" t="s">
        <v>145</v>
      </c>
      <c r="B98" s="13" t="s">
        <v>58</v>
      </c>
      <c r="C98" s="13" t="s">
        <v>49</v>
      </c>
      <c r="D98" s="15" t="s">
        <v>38</v>
      </c>
      <c r="E98" s="22">
        <v>313</v>
      </c>
      <c r="F98" s="23">
        <v>10</v>
      </c>
      <c r="G98" s="23">
        <v>0</v>
      </c>
      <c r="H98" s="24">
        <v>0</v>
      </c>
      <c r="I98" s="1"/>
    </row>
    <row r="99" spans="1:9" ht="26.25">
      <c r="A99" s="17" t="s">
        <v>130</v>
      </c>
      <c r="B99" s="15">
        <v>13</v>
      </c>
      <c r="C99" s="101"/>
      <c r="D99" s="15"/>
      <c r="E99" s="22"/>
      <c r="F99" s="26">
        <f>SUM(F100)</f>
        <v>0.3</v>
      </c>
      <c r="G99" s="26">
        <f t="shared" ref="G99:H100" si="36">SUM(G100)</f>
        <v>0</v>
      </c>
      <c r="H99" s="33">
        <f t="shared" si="36"/>
        <v>0</v>
      </c>
      <c r="I99" s="1"/>
    </row>
    <row r="100" spans="1:9" ht="30" customHeight="1">
      <c r="A100" s="102" t="s">
        <v>131</v>
      </c>
      <c r="B100" s="15">
        <v>13</v>
      </c>
      <c r="C100" s="13" t="s">
        <v>6</v>
      </c>
      <c r="D100" s="15" t="s">
        <v>36</v>
      </c>
      <c r="E100" s="22"/>
      <c r="F100" s="26">
        <f>SUM(F101)</f>
        <v>0.3</v>
      </c>
      <c r="G100" s="26">
        <f t="shared" si="36"/>
        <v>0</v>
      </c>
      <c r="H100" s="33">
        <f t="shared" si="36"/>
        <v>0</v>
      </c>
      <c r="I100" s="1"/>
    </row>
    <row r="101" spans="1:9" ht="26.25">
      <c r="A101" s="96" t="s">
        <v>132</v>
      </c>
      <c r="B101" s="22">
        <v>13</v>
      </c>
      <c r="C101" s="21" t="s">
        <v>6</v>
      </c>
      <c r="D101" s="22" t="s">
        <v>133</v>
      </c>
      <c r="E101" s="22">
        <v>730</v>
      </c>
      <c r="F101" s="23">
        <v>0.3</v>
      </c>
      <c r="G101" s="23">
        <v>0</v>
      </c>
      <c r="H101" s="24">
        <v>0</v>
      </c>
      <c r="I101" s="1"/>
    </row>
    <row r="102" spans="1:9">
      <c r="A102" s="96" t="s">
        <v>134</v>
      </c>
      <c r="B102" s="40">
        <v>99</v>
      </c>
      <c r="C102" s="40">
        <v>99</v>
      </c>
      <c r="D102" s="47"/>
      <c r="E102" s="47"/>
      <c r="F102" s="41">
        <f>SUM(F103)</f>
        <v>0</v>
      </c>
      <c r="G102" s="41">
        <f t="shared" ref="G102:H102" si="37">SUM(G103)</f>
        <v>95.7</v>
      </c>
      <c r="H102" s="42">
        <f t="shared" si="37"/>
        <v>187.1</v>
      </c>
      <c r="I102" s="1"/>
    </row>
    <row r="103" spans="1:9">
      <c r="A103" s="96" t="s">
        <v>134</v>
      </c>
      <c r="B103" s="40">
        <v>99</v>
      </c>
      <c r="C103" s="40">
        <v>99</v>
      </c>
      <c r="D103" s="35" t="s">
        <v>135</v>
      </c>
      <c r="E103" s="40">
        <v>880</v>
      </c>
      <c r="F103" s="41">
        <v>0</v>
      </c>
      <c r="G103" s="41">
        <v>95.7</v>
      </c>
      <c r="H103" s="42">
        <v>187.1</v>
      </c>
      <c r="I103" s="1"/>
    </row>
    <row r="104" spans="1:9" ht="15.75" thickBot="1">
      <c r="A104" s="103"/>
      <c r="B104" s="104"/>
      <c r="C104" s="105"/>
      <c r="D104" s="106" t="s">
        <v>136</v>
      </c>
      <c r="E104" s="107"/>
      <c r="F104" s="108">
        <f>F6+F34+F42+F45+F54+F84+F95+F99+F102</f>
        <v>4492.0999999999995</v>
      </c>
      <c r="G104" s="108">
        <f t="shared" ref="G104:H104" si="38">G6+G34+G42+G45+G54+G84+G95+G99+G102</f>
        <v>4188.5999999999995</v>
      </c>
      <c r="H104" s="108">
        <f t="shared" si="38"/>
        <v>4107</v>
      </c>
      <c r="I104" s="1"/>
    </row>
    <row r="105" spans="1:9">
      <c r="A105" s="110"/>
      <c r="B105" s="111"/>
      <c r="C105" s="112"/>
      <c r="D105" s="113"/>
      <c r="E105" s="114"/>
      <c r="F105" s="115"/>
      <c r="G105" s="115"/>
      <c r="H105" s="115"/>
    </row>
    <row r="106" spans="1:9">
      <c r="B106" s="1"/>
      <c r="C106" s="2"/>
      <c r="D106" s="1"/>
      <c r="E106" s="1"/>
      <c r="F106" s="1"/>
      <c r="G106" s="1"/>
      <c r="H106" s="1"/>
    </row>
    <row r="107" spans="1:9">
      <c r="B107" s="1"/>
      <c r="C107" s="2"/>
      <c r="D107" s="1"/>
      <c r="E107" s="1"/>
      <c r="F107" s="1"/>
      <c r="G107" s="1"/>
      <c r="H107" s="116"/>
    </row>
    <row r="108" spans="1:9">
      <c r="B108" s="1"/>
      <c r="C108" s="2"/>
      <c r="D108" s="1"/>
      <c r="E108" s="1"/>
      <c r="F108" s="1"/>
      <c r="G108" s="1"/>
      <c r="H108" s="1"/>
    </row>
    <row r="109" spans="1:9">
      <c r="B109" s="1"/>
      <c r="C109" s="2"/>
      <c r="D109" s="1"/>
      <c r="E109" s="1"/>
      <c r="F109" s="1"/>
      <c r="G109" s="1"/>
      <c r="H109" s="1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6"/>
  <sheetViews>
    <sheetView topLeftCell="A87" workbookViewId="0">
      <selection activeCell="A95" sqref="A95:H96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2.6" customHeight="1">
      <c r="A1" s="1"/>
      <c r="B1" s="1"/>
      <c r="C1" s="2"/>
      <c r="D1" s="129" t="s">
        <v>142</v>
      </c>
      <c r="E1" s="129"/>
      <c r="F1" s="129"/>
      <c r="G1" s="129"/>
      <c r="H1" s="129"/>
      <c r="I1" s="1"/>
    </row>
    <row r="2" spans="1:9" ht="58.15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"/>
    </row>
    <row r="3" spans="1:9" ht="17.25" customHeight="1">
      <c r="A3" s="3"/>
      <c r="B3" s="3"/>
      <c r="C3" s="3"/>
      <c r="D3" s="4"/>
      <c r="E3" s="3"/>
      <c r="F3" s="3"/>
      <c r="G3" s="131" t="s">
        <v>0</v>
      </c>
      <c r="H3" s="131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1547.1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1359.1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1359.1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1266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1091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F85+F97</f>
        <v>1371.6</v>
      </c>
      <c r="G84" s="30">
        <f>G85+G97</f>
        <v>992.7</v>
      </c>
      <c r="H84" s="30">
        <f>H85+H97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F86+F93+F95</f>
        <v>1371.6</v>
      </c>
      <c r="G85" s="30">
        <f>G86+G95</f>
        <v>992.7</v>
      </c>
      <c r="H85" s="31">
        <f>H86+H95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541</v>
      </c>
      <c r="G86" s="26">
        <f t="shared" ref="G86:H86" si="30">G87+G91</f>
        <v>162.1</v>
      </c>
      <c r="H86" s="26">
        <f t="shared" si="30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153.1</v>
      </c>
      <c r="G87" s="23">
        <f t="shared" ref="G87:H87" si="31">SUM(G88:G90)</f>
        <v>162.1</v>
      </c>
      <c r="H87" s="23">
        <f t="shared" si="31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v>34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</f>
        <v>117.1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F92</f>
        <v>387.9</v>
      </c>
      <c r="G91" s="120">
        <f t="shared" ref="G91:H91" si="32">G92</f>
        <v>0</v>
      </c>
      <c r="H91" s="120">
        <f t="shared" si="32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v>387.9</v>
      </c>
      <c r="G92" s="41">
        <v>0</v>
      </c>
      <c r="H92" s="42">
        <v>0</v>
      </c>
      <c r="I92" s="1"/>
    </row>
    <row r="93" spans="1:9" ht="1.1499999999999999" customHeight="1">
      <c r="A93" s="88" t="s">
        <v>118</v>
      </c>
      <c r="B93" s="55" t="s">
        <v>111</v>
      </c>
      <c r="C93" s="55" t="s">
        <v>6</v>
      </c>
      <c r="D93" s="89" t="s">
        <v>119</v>
      </c>
      <c r="E93" s="89"/>
      <c r="F93" s="90">
        <f>F94</f>
        <v>0</v>
      </c>
      <c r="G93" s="41"/>
      <c r="H93" s="42"/>
      <c r="I93" s="1"/>
    </row>
    <row r="94" spans="1:9" ht="16.899999999999999" hidden="1" customHeight="1">
      <c r="A94" s="91" t="s">
        <v>67</v>
      </c>
      <c r="B94" s="92" t="s">
        <v>111</v>
      </c>
      <c r="C94" s="92" t="s">
        <v>6</v>
      </c>
      <c r="D94" s="93" t="s">
        <v>119</v>
      </c>
      <c r="E94" s="93">
        <v>244</v>
      </c>
      <c r="F94" s="94"/>
      <c r="G94" s="41"/>
      <c r="H94" s="42"/>
      <c r="I94" s="1"/>
    </row>
    <row r="95" spans="1:9" ht="51" customHeight="1">
      <c r="A95" s="95" t="s">
        <v>120</v>
      </c>
      <c r="B95" s="13" t="s">
        <v>111</v>
      </c>
      <c r="C95" s="13" t="s">
        <v>6</v>
      </c>
      <c r="D95" s="15" t="s">
        <v>121</v>
      </c>
      <c r="E95" s="22"/>
      <c r="F95" s="26">
        <f>SUM(F96)</f>
        <v>830.6</v>
      </c>
      <c r="G95" s="26">
        <f t="shared" ref="G95:H95" si="33">SUM(G96)</f>
        <v>830.6</v>
      </c>
      <c r="H95" s="33">
        <f t="shared" si="33"/>
        <v>830.6</v>
      </c>
      <c r="I95" s="1"/>
    </row>
    <row r="96" spans="1:9">
      <c r="A96" s="96" t="s">
        <v>32</v>
      </c>
      <c r="B96" s="21" t="s">
        <v>111</v>
      </c>
      <c r="C96" s="21" t="s">
        <v>6</v>
      </c>
      <c r="D96" s="22" t="s">
        <v>121</v>
      </c>
      <c r="E96" s="40">
        <v>540</v>
      </c>
      <c r="F96" s="41">
        <v>830.6</v>
      </c>
      <c r="G96" s="41">
        <v>830.6</v>
      </c>
      <c r="H96" s="42">
        <v>830.6</v>
      </c>
      <c r="I96" s="1"/>
    </row>
    <row r="97" spans="1:9" ht="1.9" customHeight="1">
      <c r="A97" s="17" t="s">
        <v>122</v>
      </c>
      <c r="B97" s="55" t="s">
        <v>111</v>
      </c>
      <c r="C97" s="55" t="s">
        <v>6</v>
      </c>
      <c r="D97" s="89" t="s">
        <v>123</v>
      </c>
      <c r="E97" s="40"/>
      <c r="F97" s="26">
        <f>SUM(F101+F98)</f>
        <v>0</v>
      </c>
      <c r="G97" s="26">
        <f>SUM(G101+G98)</f>
        <v>0</v>
      </c>
      <c r="H97" s="26">
        <f>SUM(H101+H98)</f>
        <v>0</v>
      </c>
      <c r="I97" s="1"/>
    </row>
    <row r="98" spans="1:9" ht="15.6" hidden="1" customHeight="1">
      <c r="A98" s="17" t="s">
        <v>124</v>
      </c>
      <c r="B98" s="55" t="s">
        <v>111</v>
      </c>
      <c r="C98" s="55" t="s">
        <v>6</v>
      </c>
      <c r="D98" s="89" t="s">
        <v>125</v>
      </c>
      <c r="E98" s="97"/>
      <c r="F98" s="97">
        <f>SUM(F99:F100)</f>
        <v>0</v>
      </c>
      <c r="G98" s="97">
        <f>SUM(G99:G100)</f>
        <v>0</v>
      </c>
      <c r="H98" s="97">
        <f>SUM(H99:H100)</f>
        <v>0</v>
      </c>
      <c r="I98" s="1"/>
    </row>
    <row r="99" spans="1:9" ht="20.45" hidden="1" customHeight="1">
      <c r="A99" s="38" t="s">
        <v>126</v>
      </c>
      <c r="B99" s="98" t="s">
        <v>111</v>
      </c>
      <c r="C99" s="98" t="s">
        <v>6</v>
      </c>
      <c r="D99" s="57" t="s">
        <v>125</v>
      </c>
      <c r="E99" s="57">
        <v>414</v>
      </c>
      <c r="F99" s="99">
        <v>0</v>
      </c>
      <c r="G99" s="23">
        <v>0</v>
      </c>
      <c r="H99" s="24">
        <v>0</v>
      </c>
      <c r="I99" s="1"/>
    </row>
    <row r="100" spans="1:9" ht="17.45" hidden="1" customHeight="1">
      <c r="A100" s="87" t="s">
        <v>67</v>
      </c>
      <c r="B100" s="98" t="s">
        <v>111</v>
      </c>
      <c r="C100" s="98" t="s">
        <v>6</v>
      </c>
      <c r="D100" s="57" t="s">
        <v>125</v>
      </c>
      <c r="E100" s="57">
        <v>244</v>
      </c>
      <c r="F100" s="100">
        <v>0</v>
      </c>
      <c r="G100" s="23">
        <v>0</v>
      </c>
      <c r="H100" s="24">
        <v>0</v>
      </c>
      <c r="I100" s="1"/>
    </row>
    <row r="101" spans="1:9" ht="23.45" hidden="1" customHeight="1">
      <c r="A101" s="95" t="s">
        <v>127</v>
      </c>
      <c r="B101" s="13" t="s">
        <v>111</v>
      </c>
      <c r="C101" s="13" t="s">
        <v>6</v>
      </c>
      <c r="D101" s="15" t="s">
        <v>128</v>
      </c>
      <c r="E101" s="29"/>
      <c r="F101" s="26">
        <f>SUM(F102:F103)</f>
        <v>0</v>
      </c>
      <c r="G101" s="26">
        <f t="shared" ref="G101:H101" si="34">SUM(G102)</f>
        <v>0</v>
      </c>
      <c r="H101" s="33">
        <f t="shared" si="34"/>
        <v>0</v>
      </c>
      <c r="I101" s="1"/>
    </row>
    <row r="102" spans="1:9" ht="9.6" hidden="1" customHeight="1">
      <c r="A102" s="91" t="s">
        <v>67</v>
      </c>
      <c r="B102" s="21" t="s">
        <v>111</v>
      </c>
      <c r="C102" s="21" t="s">
        <v>6</v>
      </c>
      <c r="D102" s="22" t="s">
        <v>128</v>
      </c>
      <c r="E102" s="22">
        <v>244</v>
      </c>
      <c r="F102" s="23">
        <f>353.81-353.81</f>
        <v>0</v>
      </c>
      <c r="G102" s="23">
        <v>0</v>
      </c>
      <c r="H102" s="24">
        <v>0</v>
      </c>
      <c r="I102" s="1"/>
    </row>
    <row r="103" spans="1:9" ht="12.6" hidden="1" customHeight="1">
      <c r="A103" s="38" t="s">
        <v>126</v>
      </c>
      <c r="B103" s="21" t="s">
        <v>111</v>
      </c>
      <c r="C103" s="21" t="s">
        <v>6</v>
      </c>
      <c r="D103" s="22" t="s">
        <v>129</v>
      </c>
      <c r="E103" s="22">
        <v>414</v>
      </c>
      <c r="F103" s="23"/>
      <c r="G103" s="23">
        <v>0</v>
      </c>
      <c r="H103" s="24">
        <v>0</v>
      </c>
      <c r="I103" s="1"/>
    </row>
    <row r="104" spans="1:9" ht="26.25">
      <c r="A104" s="17" t="s">
        <v>130</v>
      </c>
      <c r="B104" s="15">
        <v>13</v>
      </c>
      <c r="C104" s="101"/>
      <c r="D104" s="15"/>
      <c r="E104" s="22"/>
      <c r="F104" s="26">
        <f>SUM(F105)</f>
        <v>0.3</v>
      </c>
      <c r="G104" s="26">
        <f t="shared" ref="G104:H105" si="35">SUM(G105)</f>
        <v>0</v>
      </c>
      <c r="H104" s="33">
        <f t="shared" si="35"/>
        <v>0</v>
      </c>
      <c r="I104" s="1"/>
    </row>
    <row r="105" spans="1:9" ht="30" customHeight="1">
      <c r="A105" s="102" t="s">
        <v>131</v>
      </c>
      <c r="B105" s="15">
        <v>13</v>
      </c>
      <c r="C105" s="13" t="s">
        <v>6</v>
      </c>
      <c r="D105" s="15" t="s">
        <v>36</v>
      </c>
      <c r="E105" s="22"/>
      <c r="F105" s="26">
        <f>SUM(F106)</f>
        <v>0.3</v>
      </c>
      <c r="G105" s="26">
        <f t="shared" si="35"/>
        <v>0</v>
      </c>
      <c r="H105" s="33">
        <f t="shared" si="35"/>
        <v>0</v>
      </c>
      <c r="I105" s="1"/>
    </row>
    <row r="106" spans="1:9" ht="26.25">
      <c r="A106" s="96" t="s">
        <v>132</v>
      </c>
      <c r="B106" s="22">
        <v>13</v>
      </c>
      <c r="C106" s="21" t="s">
        <v>6</v>
      </c>
      <c r="D106" s="22" t="s">
        <v>133</v>
      </c>
      <c r="E106" s="22">
        <v>730</v>
      </c>
      <c r="F106" s="23">
        <v>0.3</v>
      </c>
      <c r="G106" s="23">
        <v>0</v>
      </c>
      <c r="H106" s="24">
        <v>0</v>
      </c>
      <c r="I106" s="1"/>
    </row>
    <row r="107" spans="1:9">
      <c r="A107" s="96" t="s">
        <v>134</v>
      </c>
      <c r="B107" s="40">
        <v>99</v>
      </c>
      <c r="C107" s="40">
        <v>99</v>
      </c>
      <c r="D107" s="47"/>
      <c r="E107" s="47"/>
      <c r="F107" s="41">
        <f>SUM(F108)</f>
        <v>0</v>
      </c>
      <c r="G107" s="41">
        <f t="shared" ref="G107:H107" si="36">SUM(G108)</f>
        <v>95.7</v>
      </c>
      <c r="H107" s="42">
        <f t="shared" si="36"/>
        <v>187.1</v>
      </c>
      <c r="I107" s="1"/>
    </row>
    <row r="108" spans="1:9">
      <c r="A108" s="96" t="s">
        <v>134</v>
      </c>
      <c r="B108" s="40">
        <v>99</v>
      </c>
      <c r="C108" s="40">
        <v>99</v>
      </c>
      <c r="D108" s="35" t="s">
        <v>135</v>
      </c>
      <c r="E108" s="40">
        <v>880</v>
      </c>
      <c r="F108" s="41">
        <v>0</v>
      </c>
      <c r="G108" s="41">
        <v>95.7</v>
      </c>
      <c r="H108" s="42">
        <v>187.1</v>
      </c>
      <c r="I108" s="1"/>
    </row>
    <row r="109" spans="1:9" ht="15.75" thickBot="1">
      <c r="A109" s="103"/>
      <c r="B109" s="104"/>
      <c r="C109" s="105"/>
      <c r="D109" s="106" t="s">
        <v>136</v>
      </c>
      <c r="E109" s="107"/>
      <c r="F109" s="108">
        <f>F6+F34+F42+F45+F54+F84+F104+F107</f>
        <v>4492.0999999999995</v>
      </c>
      <c r="G109" s="108">
        <f>G6+G34+G42+G45+G54+G84+G104+G107</f>
        <v>4188.5999999999995</v>
      </c>
      <c r="H109" s="109">
        <f>H6+H34+H42+H45+H54+H84+H104+H107</f>
        <v>4107</v>
      </c>
      <c r="I109" s="1"/>
    </row>
    <row r="110" spans="1:9">
      <c r="A110" s="110"/>
      <c r="B110" s="111"/>
      <c r="C110" s="112"/>
      <c r="D110" s="113"/>
      <c r="E110" s="114"/>
      <c r="F110" s="115"/>
      <c r="G110" s="115"/>
      <c r="H110" s="115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16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  <row r="146" spans="2:8">
      <c r="B146" s="1"/>
      <c r="C146" s="2"/>
      <c r="D146" s="1"/>
      <c r="E146" s="1"/>
      <c r="F146" s="1"/>
      <c r="G146" s="1"/>
      <c r="H146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5"/>
  <sheetViews>
    <sheetView topLeftCell="A84" workbookViewId="0">
      <selection activeCell="F93" sqref="F93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63.6" customHeight="1">
      <c r="A1" s="1"/>
      <c r="B1" s="1"/>
      <c r="C1" s="2"/>
      <c r="D1" s="129" t="s">
        <v>138</v>
      </c>
      <c r="E1" s="129"/>
      <c r="F1" s="129"/>
      <c r="G1" s="129"/>
      <c r="H1" s="129"/>
      <c r="I1" s="1"/>
    </row>
    <row r="2" spans="1:9" ht="58.15" customHeight="1">
      <c r="A2" s="130" t="s">
        <v>137</v>
      </c>
      <c r="B2" s="130"/>
      <c r="C2" s="130"/>
      <c r="D2" s="130"/>
      <c r="E2" s="130"/>
      <c r="F2" s="130"/>
      <c r="G2" s="130"/>
      <c r="H2" s="130"/>
      <c r="I2" s="1"/>
    </row>
    <row r="3" spans="1:9" ht="17.25" customHeight="1">
      <c r="A3" s="3"/>
      <c r="B3" s="3"/>
      <c r="C3" s="3"/>
      <c r="D3" s="4"/>
      <c r="E3" s="3"/>
      <c r="F3" s="3"/>
      <c r="G3" s="131" t="s">
        <v>0</v>
      </c>
      <c r="H3" s="131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1537.1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1349.1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1349.1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1256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1081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v>190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F85+F96</f>
        <v>981.6</v>
      </c>
      <c r="G84" s="30">
        <f>G85+G96</f>
        <v>992.7</v>
      </c>
      <c r="H84" s="30">
        <f>H85+H96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F86+F92+F94</f>
        <v>981.6</v>
      </c>
      <c r="G85" s="30">
        <f>G86+G94</f>
        <v>992.7</v>
      </c>
      <c r="H85" s="31">
        <f>H86+H94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F87+F90</f>
        <v>151</v>
      </c>
      <c r="G86" s="26">
        <f t="shared" ref="G86:H86" si="30">G87+G90</f>
        <v>162.1</v>
      </c>
      <c r="H86" s="26">
        <f t="shared" si="30"/>
        <v>173.5</v>
      </c>
      <c r="I86" s="1"/>
    </row>
    <row r="87" spans="1:9" ht="26.25">
      <c r="A87" s="122" t="s">
        <v>141</v>
      </c>
      <c r="B87" s="21" t="s">
        <v>111</v>
      </c>
      <c r="C87" s="21" t="s">
        <v>6</v>
      </c>
      <c r="D87" s="119" t="s">
        <v>116</v>
      </c>
      <c r="E87" s="40"/>
      <c r="F87" s="23">
        <f>SUM(F88:F89)</f>
        <v>151</v>
      </c>
      <c r="G87" s="23">
        <f t="shared" ref="G87:H87" si="31">SUM(G88:G89)</f>
        <v>162.1</v>
      </c>
      <c r="H87" s="23">
        <f t="shared" si="31"/>
        <v>173.5</v>
      </c>
      <c r="I87" s="1"/>
    </row>
    <row r="88" spans="1:9">
      <c r="A88" s="87" t="s">
        <v>67</v>
      </c>
      <c r="B88" s="21" t="s">
        <v>111</v>
      </c>
      <c r="C88" s="21" t="s">
        <v>6</v>
      </c>
      <c r="D88" s="40" t="s">
        <v>116</v>
      </c>
      <c r="E88" s="40">
        <v>244</v>
      </c>
      <c r="F88" s="41">
        <v>34</v>
      </c>
      <c r="G88" s="41">
        <v>37.6</v>
      </c>
      <c r="H88" s="42">
        <v>40.299999999999997</v>
      </c>
      <c r="I88" s="1"/>
    </row>
    <row r="89" spans="1:9">
      <c r="A89" s="38" t="s">
        <v>117</v>
      </c>
      <c r="B89" s="21" t="s">
        <v>111</v>
      </c>
      <c r="C89" s="21" t="s">
        <v>6</v>
      </c>
      <c r="D89" s="40" t="s">
        <v>116</v>
      </c>
      <c r="E89" s="40">
        <v>247</v>
      </c>
      <c r="F89" s="41">
        <v>117</v>
      </c>
      <c r="G89" s="41">
        <v>124.5</v>
      </c>
      <c r="H89" s="42">
        <v>133.19999999999999</v>
      </c>
      <c r="I89" s="1"/>
    </row>
    <row r="90" spans="1:9" ht="39">
      <c r="A90" s="121" t="s">
        <v>140</v>
      </c>
      <c r="B90" s="118" t="s">
        <v>111</v>
      </c>
      <c r="C90" s="118" t="s">
        <v>6</v>
      </c>
      <c r="D90" s="119" t="s">
        <v>139</v>
      </c>
      <c r="E90" s="40"/>
      <c r="F90" s="120">
        <f>F91</f>
        <v>0</v>
      </c>
      <c r="G90" s="120">
        <f t="shared" ref="G90:H90" si="32">G91</f>
        <v>0</v>
      </c>
      <c r="H90" s="120">
        <f t="shared" si="32"/>
        <v>0</v>
      </c>
      <c r="I90" s="1"/>
    </row>
    <row r="91" spans="1:9" ht="14.45" customHeight="1">
      <c r="A91" s="87" t="s">
        <v>67</v>
      </c>
      <c r="B91" s="21" t="s">
        <v>111</v>
      </c>
      <c r="C91" s="21" t="s">
        <v>6</v>
      </c>
      <c r="D91" s="40" t="s">
        <v>139</v>
      </c>
      <c r="E91" s="40">
        <v>244</v>
      </c>
      <c r="F91" s="41">
        <v>0</v>
      </c>
      <c r="G91" s="41">
        <v>0</v>
      </c>
      <c r="H91" s="42">
        <v>0</v>
      </c>
      <c r="I91" s="1"/>
    </row>
    <row r="92" spans="1:9" ht="1.1499999999999999" customHeight="1">
      <c r="A92" s="88" t="s">
        <v>118</v>
      </c>
      <c r="B92" s="55" t="s">
        <v>111</v>
      </c>
      <c r="C92" s="55" t="s">
        <v>6</v>
      </c>
      <c r="D92" s="89" t="s">
        <v>119</v>
      </c>
      <c r="E92" s="89"/>
      <c r="F92" s="90">
        <f>F93</f>
        <v>0</v>
      </c>
      <c r="G92" s="41"/>
      <c r="H92" s="42"/>
      <c r="I92" s="1"/>
    </row>
    <row r="93" spans="1:9" ht="16.899999999999999" hidden="1" customHeight="1">
      <c r="A93" s="91" t="s">
        <v>67</v>
      </c>
      <c r="B93" s="92" t="s">
        <v>111</v>
      </c>
      <c r="C93" s="92" t="s">
        <v>6</v>
      </c>
      <c r="D93" s="93" t="s">
        <v>119</v>
      </c>
      <c r="E93" s="93">
        <v>244</v>
      </c>
      <c r="F93" s="94"/>
      <c r="G93" s="41"/>
      <c r="H93" s="42"/>
      <c r="I93" s="1"/>
    </row>
    <row r="94" spans="1:9" ht="51" customHeight="1">
      <c r="A94" s="95" t="s">
        <v>120</v>
      </c>
      <c r="B94" s="13" t="s">
        <v>111</v>
      </c>
      <c r="C94" s="13" t="s">
        <v>6</v>
      </c>
      <c r="D94" s="15" t="s">
        <v>121</v>
      </c>
      <c r="E94" s="22"/>
      <c r="F94" s="26">
        <f>SUM(F95)</f>
        <v>830.6</v>
      </c>
      <c r="G94" s="26">
        <f t="shared" ref="G94:H94" si="33">SUM(G95)</f>
        <v>830.6</v>
      </c>
      <c r="H94" s="33">
        <f t="shared" si="33"/>
        <v>830.6</v>
      </c>
      <c r="I94" s="1"/>
    </row>
    <row r="95" spans="1:9">
      <c r="A95" s="96" t="s">
        <v>32</v>
      </c>
      <c r="B95" s="21" t="s">
        <v>111</v>
      </c>
      <c r="C95" s="21" t="s">
        <v>6</v>
      </c>
      <c r="D95" s="22" t="s">
        <v>121</v>
      </c>
      <c r="E95" s="40">
        <v>540</v>
      </c>
      <c r="F95" s="41">
        <v>830.6</v>
      </c>
      <c r="G95" s="41">
        <v>830.6</v>
      </c>
      <c r="H95" s="42">
        <v>830.6</v>
      </c>
      <c r="I95" s="1"/>
    </row>
    <row r="96" spans="1:9" ht="1.9" customHeight="1">
      <c r="A96" s="17" t="s">
        <v>122</v>
      </c>
      <c r="B96" s="55" t="s">
        <v>111</v>
      </c>
      <c r="C96" s="55" t="s">
        <v>6</v>
      </c>
      <c r="D96" s="89" t="s">
        <v>123</v>
      </c>
      <c r="E96" s="40"/>
      <c r="F96" s="26">
        <f>SUM(F100+F97)</f>
        <v>0</v>
      </c>
      <c r="G96" s="26">
        <f>SUM(G100+G97)</f>
        <v>0</v>
      </c>
      <c r="H96" s="26">
        <f>SUM(H100+H97)</f>
        <v>0</v>
      </c>
      <c r="I96" s="1"/>
    </row>
    <row r="97" spans="1:9" ht="15.6" hidden="1" customHeight="1">
      <c r="A97" s="17" t="s">
        <v>124</v>
      </c>
      <c r="B97" s="55" t="s">
        <v>111</v>
      </c>
      <c r="C97" s="55" t="s">
        <v>6</v>
      </c>
      <c r="D97" s="89" t="s">
        <v>125</v>
      </c>
      <c r="E97" s="97"/>
      <c r="F97" s="97">
        <f>SUM(F98:F99)</f>
        <v>0</v>
      </c>
      <c r="G97" s="97">
        <f>SUM(G98:G99)</f>
        <v>0</v>
      </c>
      <c r="H97" s="97">
        <f>SUM(H98:H99)</f>
        <v>0</v>
      </c>
      <c r="I97" s="1"/>
    </row>
    <row r="98" spans="1:9" ht="20.45" hidden="1" customHeight="1">
      <c r="A98" s="38" t="s">
        <v>126</v>
      </c>
      <c r="B98" s="98" t="s">
        <v>111</v>
      </c>
      <c r="C98" s="98" t="s">
        <v>6</v>
      </c>
      <c r="D98" s="57" t="s">
        <v>125</v>
      </c>
      <c r="E98" s="57">
        <v>414</v>
      </c>
      <c r="F98" s="99">
        <v>0</v>
      </c>
      <c r="G98" s="23">
        <v>0</v>
      </c>
      <c r="H98" s="24">
        <v>0</v>
      </c>
      <c r="I98" s="1"/>
    </row>
    <row r="99" spans="1:9" ht="17.45" hidden="1" customHeight="1">
      <c r="A99" s="87" t="s">
        <v>67</v>
      </c>
      <c r="B99" s="98" t="s">
        <v>111</v>
      </c>
      <c r="C99" s="98" t="s">
        <v>6</v>
      </c>
      <c r="D99" s="57" t="s">
        <v>125</v>
      </c>
      <c r="E99" s="57">
        <v>244</v>
      </c>
      <c r="F99" s="100">
        <v>0</v>
      </c>
      <c r="G99" s="23">
        <v>0</v>
      </c>
      <c r="H99" s="24">
        <v>0</v>
      </c>
      <c r="I99" s="1"/>
    </row>
    <row r="100" spans="1:9" ht="23.45" hidden="1" customHeight="1">
      <c r="A100" s="95" t="s">
        <v>127</v>
      </c>
      <c r="B100" s="13" t="s">
        <v>111</v>
      </c>
      <c r="C100" s="13" t="s">
        <v>6</v>
      </c>
      <c r="D100" s="15" t="s">
        <v>128</v>
      </c>
      <c r="E100" s="29"/>
      <c r="F100" s="26">
        <f>SUM(F101:F102)</f>
        <v>0</v>
      </c>
      <c r="G100" s="26">
        <f t="shared" ref="G100:H100" si="34">SUM(G101)</f>
        <v>0</v>
      </c>
      <c r="H100" s="33">
        <f t="shared" si="34"/>
        <v>0</v>
      </c>
      <c r="I100" s="1"/>
    </row>
    <row r="101" spans="1:9" ht="9.6" hidden="1" customHeight="1">
      <c r="A101" s="91" t="s">
        <v>67</v>
      </c>
      <c r="B101" s="21" t="s">
        <v>111</v>
      </c>
      <c r="C101" s="21" t="s">
        <v>6</v>
      </c>
      <c r="D101" s="22" t="s">
        <v>128</v>
      </c>
      <c r="E101" s="22">
        <v>244</v>
      </c>
      <c r="F101" s="23">
        <f>353.81-353.81</f>
        <v>0</v>
      </c>
      <c r="G101" s="23">
        <v>0</v>
      </c>
      <c r="H101" s="24">
        <v>0</v>
      </c>
      <c r="I101" s="1"/>
    </row>
    <row r="102" spans="1:9" ht="12.6" hidden="1" customHeight="1">
      <c r="A102" s="38" t="s">
        <v>126</v>
      </c>
      <c r="B102" s="21" t="s">
        <v>111</v>
      </c>
      <c r="C102" s="21" t="s">
        <v>6</v>
      </c>
      <c r="D102" s="22" t="s">
        <v>129</v>
      </c>
      <c r="E102" s="22">
        <v>414</v>
      </c>
      <c r="F102" s="23"/>
      <c r="G102" s="23">
        <v>0</v>
      </c>
      <c r="H102" s="24">
        <v>0</v>
      </c>
      <c r="I102" s="1"/>
    </row>
    <row r="103" spans="1:9" ht="26.25">
      <c r="A103" s="17" t="s">
        <v>130</v>
      </c>
      <c r="B103" s="15">
        <v>13</v>
      </c>
      <c r="C103" s="101"/>
      <c r="D103" s="15"/>
      <c r="E103" s="22"/>
      <c r="F103" s="26">
        <f>SUM(F104)</f>
        <v>0.3</v>
      </c>
      <c r="G103" s="26">
        <f t="shared" ref="G103:H104" si="35">SUM(G104)</f>
        <v>0</v>
      </c>
      <c r="H103" s="33">
        <f t="shared" si="35"/>
        <v>0</v>
      </c>
      <c r="I103" s="1"/>
    </row>
    <row r="104" spans="1:9" ht="30" customHeight="1">
      <c r="A104" s="102" t="s">
        <v>131</v>
      </c>
      <c r="B104" s="15">
        <v>13</v>
      </c>
      <c r="C104" s="13" t="s">
        <v>6</v>
      </c>
      <c r="D104" s="15" t="s">
        <v>36</v>
      </c>
      <c r="E104" s="22"/>
      <c r="F104" s="26">
        <f>SUM(F105)</f>
        <v>0.3</v>
      </c>
      <c r="G104" s="26">
        <f t="shared" si="35"/>
        <v>0</v>
      </c>
      <c r="H104" s="33">
        <f t="shared" si="35"/>
        <v>0</v>
      </c>
      <c r="I104" s="1"/>
    </row>
    <row r="105" spans="1:9" ht="26.25">
      <c r="A105" s="96" t="s">
        <v>132</v>
      </c>
      <c r="B105" s="22">
        <v>13</v>
      </c>
      <c r="C105" s="21" t="s">
        <v>6</v>
      </c>
      <c r="D105" s="22" t="s">
        <v>133</v>
      </c>
      <c r="E105" s="22">
        <v>730</v>
      </c>
      <c r="F105" s="23">
        <v>0.3</v>
      </c>
      <c r="G105" s="23">
        <v>0</v>
      </c>
      <c r="H105" s="24">
        <v>0</v>
      </c>
      <c r="I105" s="1"/>
    </row>
    <row r="106" spans="1:9">
      <c r="A106" s="96" t="s">
        <v>134</v>
      </c>
      <c r="B106" s="40">
        <v>99</v>
      </c>
      <c r="C106" s="40">
        <v>99</v>
      </c>
      <c r="D106" s="47"/>
      <c r="E106" s="47"/>
      <c r="F106" s="41">
        <f>SUM(F107)</f>
        <v>0</v>
      </c>
      <c r="G106" s="41">
        <f t="shared" ref="G106:H106" si="36">SUM(G107)</f>
        <v>95.7</v>
      </c>
      <c r="H106" s="42">
        <f t="shared" si="36"/>
        <v>187.1</v>
      </c>
      <c r="I106" s="1"/>
    </row>
    <row r="107" spans="1:9">
      <c r="A107" s="96" t="s">
        <v>134</v>
      </c>
      <c r="B107" s="40">
        <v>99</v>
      </c>
      <c r="C107" s="40">
        <v>99</v>
      </c>
      <c r="D107" s="35" t="s">
        <v>135</v>
      </c>
      <c r="E107" s="40">
        <v>880</v>
      </c>
      <c r="F107" s="41">
        <v>0</v>
      </c>
      <c r="G107" s="41">
        <v>95.7</v>
      </c>
      <c r="H107" s="42">
        <v>187.1</v>
      </c>
      <c r="I107" s="1"/>
    </row>
    <row r="108" spans="1:9" ht="15.75" thickBot="1">
      <c r="A108" s="103"/>
      <c r="B108" s="104"/>
      <c r="C108" s="105"/>
      <c r="D108" s="106" t="s">
        <v>136</v>
      </c>
      <c r="E108" s="107"/>
      <c r="F108" s="108">
        <f>F6+F34+F42+F45+F54+F84+F103+F106</f>
        <v>4092.1</v>
      </c>
      <c r="G108" s="108">
        <f>G6+G34+G42+G45+G54+G84+G103+G106</f>
        <v>4188.5999999999995</v>
      </c>
      <c r="H108" s="109">
        <f>H6+H34+H42+H45+H54+H84+H103+H106</f>
        <v>4107</v>
      </c>
      <c r="I108" s="1"/>
    </row>
    <row r="109" spans="1:9">
      <c r="A109" s="110"/>
      <c r="B109" s="111"/>
      <c r="C109" s="112"/>
      <c r="D109" s="113"/>
      <c r="E109" s="114"/>
      <c r="F109" s="115"/>
      <c r="G109" s="115"/>
      <c r="H109" s="115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16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24.05.23</vt:lpstr>
      <vt:lpstr>27.04.23</vt:lpstr>
      <vt:lpstr>30.03.23</vt:lpstr>
      <vt:lpstr>30.01.23</vt:lpstr>
      <vt:lpstr>27.12.22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Бухгалтер</cp:lastModifiedBy>
  <cp:lastPrinted>2023-05-24T11:47:12Z</cp:lastPrinted>
  <dcterms:created xsi:type="dcterms:W3CDTF">2023-01-27T13:39:11Z</dcterms:created>
  <dcterms:modified xsi:type="dcterms:W3CDTF">2023-05-24T11:47:51Z</dcterms:modified>
</cp:coreProperties>
</file>