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3335" windowHeight="8715"/>
  </bookViews>
  <sheets>
    <sheet name="24.05.23" sheetId="6" r:id="rId1"/>
    <sheet name="27.04.23" sheetId="5" r:id="rId2"/>
    <sheet name="30.03.23" sheetId="4" r:id="rId3"/>
    <sheet name="30.01.23" sheetId="3" r:id="rId4"/>
    <sheet name="27.12.22" sheetId="1" r:id="rId5"/>
  </sheets>
  <calcPr calcId="125725"/>
</workbook>
</file>

<file path=xl/calcChain.xml><?xml version="1.0" encoding="utf-8"?>
<calcChain xmlns="http://schemas.openxmlformats.org/spreadsheetml/2006/main">
  <c r="F90" i="6"/>
  <c r="F89"/>
  <c r="F70"/>
  <c r="F66"/>
  <c r="F65" s="1"/>
  <c r="F44"/>
  <c r="F43" s="1"/>
  <c r="F42" s="1"/>
  <c r="H103"/>
  <c r="G103"/>
  <c r="F103"/>
  <c r="H101"/>
  <c r="H100" s="1"/>
  <c r="G101"/>
  <c r="G100" s="1"/>
  <c r="F101"/>
  <c r="F100"/>
  <c r="F98"/>
  <c r="F97" s="1"/>
  <c r="F96" s="1"/>
  <c r="H94"/>
  <c r="G94"/>
  <c r="F94"/>
  <c r="F92"/>
  <c r="F91" s="1"/>
  <c r="H91"/>
  <c r="G91"/>
  <c r="G86" s="1"/>
  <c r="G85" s="1"/>
  <c r="G84" s="1"/>
  <c r="H87"/>
  <c r="G87"/>
  <c r="H86"/>
  <c r="H85" s="1"/>
  <c r="H84" s="1"/>
  <c r="F83"/>
  <c r="H82"/>
  <c r="G82"/>
  <c r="F82"/>
  <c r="F81"/>
  <c r="H80"/>
  <c r="G80"/>
  <c r="F80"/>
  <c r="H78"/>
  <c r="G78"/>
  <c r="F78"/>
  <c r="H76"/>
  <c r="G76"/>
  <c r="F76"/>
  <c r="H73"/>
  <c r="G73"/>
  <c r="F73"/>
  <c r="H71"/>
  <c r="G71"/>
  <c r="F71"/>
  <c r="F69"/>
  <c r="F68"/>
  <c r="H67"/>
  <c r="G67"/>
  <c r="H65"/>
  <c r="G65"/>
  <c r="G64" s="1"/>
  <c r="G63" s="1"/>
  <c r="G62" s="1"/>
  <c r="H60"/>
  <c r="G60"/>
  <c r="F60"/>
  <c r="H58"/>
  <c r="G58"/>
  <c r="F58"/>
  <c r="F55" s="1"/>
  <c r="H56"/>
  <c r="G56"/>
  <c r="F56"/>
  <c r="H55"/>
  <c r="H52"/>
  <c r="G52"/>
  <c r="G51" s="1"/>
  <c r="F52"/>
  <c r="F51" s="1"/>
  <c r="H51"/>
  <c r="H49"/>
  <c r="H46" s="1"/>
  <c r="H45" s="1"/>
  <c r="G49"/>
  <c r="F49"/>
  <c r="H47"/>
  <c r="G47"/>
  <c r="G46" s="1"/>
  <c r="F47"/>
  <c r="F46"/>
  <c r="F45" s="1"/>
  <c r="H43"/>
  <c r="H42" s="1"/>
  <c r="G43"/>
  <c r="G42" s="1"/>
  <c r="H40"/>
  <c r="G40"/>
  <c r="F40"/>
  <c r="H36"/>
  <c r="G36"/>
  <c r="G35" s="1"/>
  <c r="G34" s="1"/>
  <c r="F36"/>
  <c r="H35"/>
  <c r="F35"/>
  <c r="F33"/>
  <c r="F32" s="1"/>
  <c r="F31" s="1"/>
  <c r="F30" s="1"/>
  <c r="H32"/>
  <c r="G32"/>
  <c r="G31" s="1"/>
  <c r="G30" s="1"/>
  <c r="H31"/>
  <c r="H30"/>
  <c r="F29"/>
  <c r="F28" s="1"/>
  <c r="F27" s="1"/>
  <c r="H28"/>
  <c r="G28"/>
  <c r="H27"/>
  <c r="G27"/>
  <c r="H25"/>
  <c r="G25"/>
  <c r="F25"/>
  <c r="H23"/>
  <c r="G23"/>
  <c r="F23"/>
  <c r="H22"/>
  <c r="F19"/>
  <c r="F14" s="1"/>
  <c r="F13" s="1"/>
  <c r="F12" s="1"/>
  <c r="H14"/>
  <c r="H13" s="1"/>
  <c r="H12" s="1"/>
  <c r="G14"/>
  <c r="G13"/>
  <c r="G12" s="1"/>
  <c r="F11"/>
  <c r="F9" s="1"/>
  <c r="F8" s="1"/>
  <c r="F7" s="1"/>
  <c r="F10"/>
  <c r="H9"/>
  <c r="H8" s="1"/>
  <c r="H7" s="1"/>
  <c r="G9"/>
  <c r="G8" s="1"/>
  <c r="G7" s="1"/>
  <c r="F11" i="5"/>
  <c r="F10"/>
  <c r="F68"/>
  <c r="F69"/>
  <c r="F83"/>
  <c r="F90"/>
  <c r="F89"/>
  <c r="H34" i="6" l="1"/>
  <c r="F34"/>
  <c r="F22"/>
  <c r="G22"/>
  <c r="G6" s="1"/>
  <c r="H64"/>
  <c r="H63" s="1"/>
  <c r="H62" s="1"/>
  <c r="F67"/>
  <c r="F64" s="1"/>
  <c r="F63" s="1"/>
  <c r="F62" s="1"/>
  <c r="F54" s="1"/>
  <c r="G45"/>
  <c r="H54"/>
  <c r="G55"/>
  <c r="F87"/>
  <c r="F86" s="1"/>
  <c r="F85" s="1"/>
  <c r="F84" s="1"/>
  <c r="G54"/>
  <c r="F6"/>
  <c r="H6"/>
  <c r="H105" s="1"/>
  <c r="F92" i="5"/>
  <c r="F91" s="1"/>
  <c r="G91"/>
  <c r="H91"/>
  <c r="H103"/>
  <c r="G103"/>
  <c r="F103"/>
  <c r="H101"/>
  <c r="H100" s="1"/>
  <c r="G101"/>
  <c r="G100" s="1"/>
  <c r="F101"/>
  <c r="F100" s="1"/>
  <c r="F98"/>
  <c r="F97" s="1"/>
  <c r="F96" s="1"/>
  <c r="H94"/>
  <c r="G94"/>
  <c r="F94"/>
  <c r="F87"/>
  <c r="H87"/>
  <c r="G87"/>
  <c r="H82"/>
  <c r="G82"/>
  <c r="F82"/>
  <c r="F81"/>
  <c r="F80" s="1"/>
  <c r="H80"/>
  <c r="G80"/>
  <c r="H78"/>
  <c r="G78"/>
  <c r="F78"/>
  <c r="H76"/>
  <c r="G76"/>
  <c r="F76"/>
  <c r="H73"/>
  <c r="G73"/>
  <c r="F73"/>
  <c r="H71"/>
  <c r="G71"/>
  <c r="F71"/>
  <c r="F70"/>
  <c r="F67" s="1"/>
  <c r="H67"/>
  <c r="G67"/>
  <c r="H65"/>
  <c r="G65"/>
  <c r="F65"/>
  <c r="H60"/>
  <c r="G60"/>
  <c r="F60"/>
  <c r="H58"/>
  <c r="G58"/>
  <c r="F58"/>
  <c r="H56"/>
  <c r="G56"/>
  <c r="F56"/>
  <c r="H52"/>
  <c r="H51" s="1"/>
  <c r="G52"/>
  <c r="G51" s="1"/>
  <c r="F52"/>
  <c r="F51" s="1"/>
  <c r="H49"/>
  <c r="H46" s="1"/>
  <c r="H45" s="1"/>
  <c r="G49"/>
  <c r="F49"/>
  <c r="H47"/>
  <c r="G47"/>
  <c r="G46" s="1"/>
  <c r="G45" s="1"/>
  <c r="F47"/>
  <c r="H43"/>
  <c r="H42" s="1"/>
  <c r="G43"/>
  <c r="G42" s="1"/>
  <c r="F43"/>
  <c r="F42" s="1"/>
  <c r="H40"/>
  <c r="G40"/>
  <c r="F40"/>
  <c r="H36"/>
  <c r="H35" s="1"/>
  <c r="G36"/>
  <c r="G35" s="1"/>
  <c r="F36"/>
  <c r="F35" s="1"/>
  <c r="F34" s="1"/>
  <c r="F33"/>
  <c r="F32" s="1"/>
  <c r="F31" s="1"/>
  <c r="F30" s="1"/>
  <c r="H32"/>
  <c r="H31" s="1"/>
  <c r="H30" s="1"/>
  <c r="G32"/>
  <c r="G31" s="1"/>
  <c r="G30" s="1"/>
  <c r="F29"/>
  <c r="F28" s="1"/>
  <c r="F27" s="1"/>
  <c r="H28"/>
  <c r="H27" s="1"/>
  <c r="G28"/>
  <c r="G27" s="1"/>
  <c r="H25"/>
  <c r="G25"/>
  <c r="F25"/>
  <c r="H23"/>
  <c r="G23"/>
  <c r="G22" s="1"/>
  <c r="F23"/>
  <c r="H22"/>
  <c r="F19"/>
  <c r="F14" s="1"/>
  <c r="F13" s="1"/>
  <c r="F12" s="1"/>
  <c r="H14"/>
  <c r="G14"/>
  <c r="G13" s="1"/>
  <c r="G12" s="1"/>
  <c r="H13"/>
  <c r="H12" s="1"/>
  <c r="H9"/>
  <c r="H8" s="1"/>
  <c r="H7" s="1"/>
  <c r="G9"/>
  <c r="G8" s="1"/>
  <c r="G7" s="1"/>
  <c r="F9"/>
  <c r="F8" s="1"/>
  <c r="F7" s="1"/>
  <c r="F81" i="4"/>
  <c r="F80" s="1"/>
  <c r="F19"/>
  <c r="F14" s="1"/>
  <c r="F13" s="1"/>
  <c r="F12" s="1"/>
  <c r="F29"/>
  <c r="F89"/>
  <c r="H93"/>
  <c r="G93"/>
  <c r="F93"/>
  <c r="F97"/>
  <c r="F96" s="1"/>
  <c r="F95" s="1"/>
  <c r="H102"/>
  <c r="G102"/>
  <c r="F102"/>
  <c r="H100"/>
  <c r="H99" s="1"/>
  <c r="G100"/>
  <c r="G99" s="1"/>
  <c r="F100"/>
  <c r="F99" s="1"/>
  <c r="H91"/>
  <c r="G91"/>
  <c r="F91"/>
  <c r="F90"/>
  <c r="H87"/>
  <c r="G87"/>
  <c r="G86" s="1"/>
  <c r="G85" s="1"/>
  <c r="G84" s="1"/>
  <c r="H82"/>
  <c r="G82"/>
  <c r="F82"/>
  <c r="H80"/>
  <c r="G80"/>
  <c r="H78"/>
  <c r="G78"/>
  <c r="F78"/>
  <c r="H76"/>
  <c r="G76"/>
  <c r="F76"/>
  <c r="H73"/>
  <c r="G73"/>
  <c r="F73"/>
  <c r="H71"/>
  <c r="G71"/>
  <c r="F71"/>
  <c r="F70"/>
  <c r="F67" s="1"/>
  <c r="H67"/>
  <c r="G67"/>
  <c r="H65"/>
  <c r="G65"/>
  <c r="F65"/>
  <c r="H60"/>
  <c r="G60"/>
  <c r="F60"/>
  <c r="H58"/>
  <c r="G58"/>
  <c r="F58"/>
  <c r="H56"/>
  <c r="G56"/>
  <c r="F56"/>
  <c r="G55"/>
  <c r="H52"/>
  <c r="H51" s="1"/>
  <c r="G52"/>
  <c r="G51" s="1"/>
  <c r="F52"/>
  <c r="F51" s="1"/>
  <c r="H49"/>
  <c r="G49"/>
  <c r="F49"/>
  <c r="H47"/>
  <c r="G47"/>
  <c r="F47"/>
  <c r="H46"/>
  <c r="H43"/>
  <c r="H42" s="1"/>
  <c r="G43"/>
  <c r="G42" s="1"/>
  <c r="F43"/>
  <c r="F42" s="1"/>
  <c r="H40"/>
  <c r="G40"/>
  <c r="F40"/>
  <c r="H36"/>
  <c r="H35" s="1"/>
  <c r="G36"/>
  <c r="G35" s="1"/>
  <c r="F36"/>
  <c r="F35" s="1"/>
  <c r="F34" s="1"/>
  <c r="F33"/>
  <c r="F32" s="1"/>
  <c r="F31" s="1"/>
  <c r="F30" s="1"/>
  <c r="H32"/>
  <c r="H31" s="1"/>
  <c r="H30" s="1"/>
  <c r="G32"/>
  <c r="G31" s="1"/>
  <c r="G30" s="1"/>
  <c r="H28"/>
  <c r="H27" s="1"/>
  <c r="G28"/>
  <c r="G27" s="1"/>
  <c r="F28"/>
  <c r="F27" s="1"/>
  <c r="H25"/>
  <c r="G25"/>
  <c r="F25"/>
  <c r="H23"/>
  <c r="G23"/>
  <c r="F23"/>
  <c r="F22" s="1"/>
  <c r="H14"/>
  <c r="H13" s="1"/>
  <c r="H12" s="1"/>
  <c r="G14"/>
  <c r="G13" s="1"/>
  <c r="G12" s="1"/>
  <c r="H9"/>
  <c r="H8" s="1"/>
  <c r="H7" s="1"/>
  <c r="G9"/>
  <c r="G8" s="1"/>
  <c r="G7" s="1"/>
  <c r="F9"/>
  <c r="F8" s="1"/>
  <c r="F7" s="1"/>
  <c r="F90" i="3"/>
  <c r="F87" s="1"/>
  <c r="F70"/>
  <c r="F67" s="1"/>
  <c r="G87"/>
  <c r="H87"/>
  <c r="H107"/>
  <c r="G107"/>
  <c r="F107"/>
  <c r="H105"/>
  <c r="G105"/>
  <c r="G104" s="1"/>
  <c r="F105"/>
  <c r="F104" s="1"/>
  <c r="H104"/>
  <c r="F102"/>
  <c r="F101" s="1"/>
  <c r="F97" s="1"/>
  <c r="H101"/>
  <c r="G101"/>
  <c r="H98"/>
  <c r="G98"/>
  <c r="F98"/>
  <c r="H95"/>
  <c r="G95"/>
  <c r="F95"/>
  <c r="F93"/>
  <c r="H91"/>
  <c r="G91"/>
  <c r="F91"/>
  <c r="H82"/>
  <c r="G82"/>
  <c r="F82"/>
  <c r="H80"/>
  <c r="G80"/>
  <c r="F80"/>
  <c r="H78"/>
  <c r="G78"/>
  <c r="F78"/>
  <c r="H76"/>
  <c r="G76"/>
  <c r="F76"/>
  <c r="H73"/>
  <c r="G73"/>
  <c r="F73"/>
  <c r="H71"/>
  <c r="G71"/>
  <c r="F71"/>
  <c r="H67"/>
  <c r="G67"/>
  <c r="H65"/>
  <c r="G65"/>
  <c r="G64" s="1"/>
  <c r="G63" s="1"/>
  <c r="G62" s="1"/>
  <c r="F65"/>
  <c r="H60"/>
  <c r="G60"/>
  <c r="F60"/>
  <c r="H58"/>
  <c r="G58"/>
  <c r="G55" s="1"/>
  <c r="G54" s="1"/>
  <c r="F58"/>
  <c r="H56"/>
  <c r="H55" s="1"/>
  <c r="G56"/>
  <c r="F56"/>
  <c r="F55"/>
  <c r="H52"/>
  <c r="G52"/>
  <c r="G51" s="1"/>
  <c r="F52"/>
  <c r="F51" s="1"/>
  <c r="H51"/>
  <c r="H49"/>
  <c r="G49"/>
  <c r="F49"/>
  <c r="F46" s="1"/>
  <c r="H47"/>
  <c r="G47"/>
  <c r="G46" s="1"/>
  <c r="F47"/>
  <c r="H43"/>
  <c r="H42" s="1"/>
  <c r="G43"/>
  <c r="G42" s="1"/>
  <c r="F43"/>
  <c r="F42" s="1"/>
  <c r="H40"/>
  <c r="G40"/>
  <c r="F40"/>
  <c r="H36"/>
  <c r="H35" s="1"/>
  <c r="G36"/>
  <c r="F36"/>
  <c r="G35"/>
  <c r="G34" s="1"/>
  <c r="F35"/>
  <c r="F33"/>
  <c r="F32" s="1"/>
  <c r="F31" s="1"/>
  <c r="F30" s="1"/>
  <c r="H32"/>
  <c r="G32"/>
  <c r="G31" s="1"/>
  <c r="G30" s="1"/>
  <c r="H31"/>
  <c r="H30" s="1"/>
  <c r="H28"/>
  <c r="H27" s="1"/>
  <c r="G28"/>
  <c r="F28"/>
  <c r="G27"/>
  <c r="F27"/>
  <c r="H25"/>
  <c r="G25"/>
  <c r="F25"/>
  <c r="H23"/>
  <c r="H22" s="1"/>
  <c r="G23"/>
  <c r="F23"/>
  <c r="F22" s="1"/>
  <c r="H14"/>
  <c r="G14"/>
  <c r="G13" s="1"/>
  <c r="G12" s="1"/>
  <c r="F14"/>
  <c r="F13" s="1"/>
  <c r="F12" s="1"/>
  <c r="H13"/>
  <c r="H12" s="1"/>
  <c r="H9"/>
  <c r="H8" s="1"/>
  <c r="H7" s="1"/>
  <c r="G9"/>
  <c r="F9"/>
  <c r="G8"/>
  <c r="G7" s="1"/>
  <c r="F8"/>
  <c r="F7" s="1"/>
  <c r="G106" i="1"/>
  <c r="H106"/>
  <c r="G87"/>
  <c r="H87"/>
  <c r="H86" s="1"/>
  <c r="F87"/>
  <c r="G90"/>
  <c r="G86" s="1"/>
  <c r="H90"/>
  <c r="F90"/>
  <c r="F86" s="1"/>
  <c r="F106"/>
  <c r="H104"/>
  <c r="H103" s="1"/>
  <c r="G104"/>
  <c r="G103" s="1"/>
  <c r="F104"/>
  <c r="F103" s="1"/>
  <c r="F101"/>
  <c r="H100"/>
  <c r="G100"/>
  <c r="H97"/>
  <c r="G97"/>
  <c r="F94"/>
  <c r="H94"/>
  <c r="G94"/>
  <c r="F92"/>
  <c r="H82"/>
  <c r="G82"/>
  <c r="F82"/>
  <c r="H80"/>
  <c r="G80"/>
  <c r="F80"/>
  <c r="H78"/>
  <c r="G78"/>
  <c r="F78"/>
  <c r="H76"/>
  <c r="G76"/>
  <c r="F76"/>
  <c r="F73"/>
  <c r="H73"/>
  <c r="G73"/>
  <c r="H71"/>
  <c r="G71"/>
  <c r="F71"/>
  <c r="F67"/>
  <c r="H67"/>
  <c r="G67"/>
  <c r="H65"/>
  <c r="G65"/>
  <c r="F65"/>
  <c r="F60"/>
  <c r="H60"/>
  <c r="G60"/>
  <c r="F58"/>
  <c r="H58"/>
  <c r="G58"/>
  <c r="H56"/>
  <c r="G56"/>
  <c r="F56"/>
  <c r="F55" s="1"/>
  <c r="H52"/>
  <c r="H51" s="1"/>
  <c r="G52"/>
  <c r="G51" s="1"/>
  <c r="F52"/>
  <c r="F51" s="1"/>
  <c r="H49"/>
  <c r="G49"/>
  <c r="F49"/>
  <c r="H47"/>
  <c r="H46" s="1"/>
  <c r="G47"/>
  <c r="F47"/>
  <c r="F43"/>
  <c r="F42" s="1"/>
  <c r="H43"/>
  <c r="H42" s="1"/>
  <c r="G43"/>
  <c r="G42" s="1"/>
  <c r="F40"/>
  <c r="H40"/>
  <c r="G40"/>
  <c r="F36"/>
  <c r="F35" s="1"/>
  <c r="H36"/>
  <c r="H35" s="1"/>
  <c r="G36"/>
  <c r="G35" s="1"/>
  <c r="F33"/>
  <c r="F32" s="1"/>
  <c r="F31" s="1"/>
  <c r="F30" s="1"/>
  <c r="H32"/>
  <c r="H31" s="1"/>
  <c r="G32"/>
  <c r="G31" s="1"/>
  <c r="H28"/>
  <c r="H27" s="1"/>
  <c r="G28"/>
  <c r="G27" s="1"/>
  <c r="F28"/>
  <c r="F27" s="1"/>
  <c r="H25"/>
  <c r="G25"/>
  <c r="F25"/>
  <c r="H23"/>
  <c r="G23"/>
  <c r="F23"/>
  <c r="H14"/>
  <c r="H13" s="1"/>
  <c r="H12" s="1"/>
  <c r="G14"/>
  <c r="G13" s="1"/>
  <c r="G12" s="1"/>
  <c r="F14"/>
  <c r="F13" s="1"/>
  <c r="F12" s="1"/>
  <c r="H9"/>
  <c r="H8" s="1"/>
  <c r="H7" s="1"/>
  <c r="G9"/>
  <c r="F9"/>
  <c r="F8" s="1"/>
  <c r="F7" s="1"/>
  <c r="G8"/>
  <c r="G7" s="1"/>
  <c r="F46" l="1"/>
  <c r="H6" i="3"/>
  <c r="G45"/>
  <c r="G97"/>
  <c r="F64"/>
  <c r="F63" s="1"/>
  <c r="F62" s="1"/>
  <c r="H86" i="4"/>
  <c r="H85" s="1"/>
  <c r="H84" s="1"/>
  <c r="F22" i="5"/>
  <c r="F46"/>
  <c r="F45" s="1"/>
  <c r="F85" i="1"/>
  <c r="G22" i="3"/>
  <c r="F34"/>
  <c r="H34"/>
  <c r="H46"/>
  <c r="H45" s="1"/>
  <c r="H64"/>
  <c r="H63" s="1"/>
  <c r="H62" s="1"/>
  <c r="H97"/>
  <c r="F86"/>
  <c r="F85" s="1"/>
  <c r="F64" i="4"/>
  <c r="H86" i="5"/>
  <c r="H85" s="1"/>
  <c r="H84" s="1"/>
  <c r="F105" i="6"/>
  <c r="G105"/>
  <c r="F86" i="5"/>
  <c r="F85" s="1"/>
  <c r="F84" s="1"/>
  <c r="G34"/>
  <c r="H34"/>
  <c r="G55"/>
  <c r="F55"/>
  <c r="G86"/>
  <c r="G85" s="1"/>
  <c r="G84" s="1"/>
  <c r="H64"/>
  <c r="H63" s="1"/>
  <c r="H62" s="1"/>
  <c r="G64"/>
  <c r="G63" s="1"/>
  <c r="G62" s="1"/>
  <c r="H55"/>
  <c r="F64"/>
  <c r="F63" s="1"/>
  <c r="F62" s="1"/>
  <c r="H6"/>
  <c r="G6"/>
  <c r="F6"/>
  <c r="H54"/>
  <c r="F63" i="4"/>
  <c r="F62" s="1"/>
  <c r="F87"/>
  <c r="F86" s="1"/>
  <c r="F85" s="1"/>
  <c r="F84" s="1"/>
  <c r="H34"/>
  <c r="G34"/>
  <c r="G22"/>
  <c r="G6" s="1"/>
  <c r="H64"/>
  <c r="H63" s="1"/>
  <c r="H62" s="1"/>
  <c r="G64"/>
  <c r="G63" s="1"/>
  <c r="G62" s="1"/>
  <c r="G54" s="1"/>
  <c r="H22"/>
  <c r="H6" s="1"/>
  <c r="F55"/>
  <c r="F46"/>
  <c r="F45" s="1"/>
  <c r="H55"/>
  <c r="G46"/>
  <c r="G45" s="1"/>
  <c r="F6"/>
  <c r="H45"/>
  <c r="H86" i="3"/>
  <c r="H85" s="1"/>
  <c r="H84" s="1"/>
  <c r="G86"/>
  <c r="G85" s="1"/>
  <c r="G84" s="1"/>
  <c r="F45"/>
  <c r="H54"/>
  <c r="F54"/>
  <c r="G6"/>
  <c r="F84"/>
  <c r="F6"/>
  <c r="H85" i="1"/>
  <c r="H34"/>
  <c r="G34"/>
  <c r="F100"/>
  <c r="G85"/>
  <c r="H96"/>
  <c r="G96"/>
  <c r="G84" s="1"/>
  <c r="F97"/>
  <c r="H64"/>
  <c r="H63" s="1"/>
  <c r="H62" s="1"/>
  <c r="G64"/>
  <c r="G63" s="1"/>
  <c r="G62" s="1"/>
  <c r="H55"/>
  <c r="G55"/>
  <c r="F45"/>
  <c r="G46"/>
  <c r="G45" s="1"/>
  <c r="G30"/>
  <c r="H30"/>
  <c r="H22"/>
  <c r="G22"/>
  <c r="F22"/>
  <c r="F6" s="1"/>
  <c r="F64"/>
  <c r="F63" s="1"/>
  <c r="F62" s="1"/>
  <c r="F34"/>
  <c r="H45"/>
  <c r="G104" i="4" l="1"/>
  <c r="F54" i="5"/>
  <c r="H84" i="1"/>
  <c r="G54" i="5"/>
  <c r="H105"/>
  <c r="G105"/>
  <c r="F105"/>
  <c r="F104" i="4"/>
  <c r="F54"/>
  <c r="H54"/>
  <c r="H104" s="1"/>
  <c r="H109" i="3"/>
  <c r="F109"/>
  <c r="G109"/>
  <c r="F96" i="1"/>
  <c r="F84" s="1"/>
  <c r="F54"/>
  <c r="H54"/>
  <c r="G54"/>
  <c r="G6"/>
  <c r="H6"/>
  <c r="F108" l="1"/>
  <c r="H108"/>
  <c r="G108"/>
</calcChain>
</file>

<file path=xl/sharedStrings.xml><?xml version="1.0" encoding="utf-8"?>
<sst xmlns="http://schemas.openxmlformats.org/spreadsheetml/2006/main" count="1915" uniqueCount="149">
  <si>
    <t>(тыс. рублей)</t>
  </si>
  <si>
    <t>Раздел</t>
  </si>
  <si>
    <t>Подраздел</t>
  </si>
  <si>
    <t>ЦСР</t>
  </si>
  <si>
    <t>КВР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</si>
  <si>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</si>
  <si>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</si>
  <si>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</si>
  <si>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</si>
  <si>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78 1 00 00000</t>
  </si>
  <si>
    <t>Расходы на обеспечение деятельности высшего должностного лица муниципального образования</t>
  </si>
  <si>
    <t>78 1 01 00000</t>
  </si>
  <si>
    <t>Мероприятия,  направленные на обеспечение деятельности высшего должностного лица муниципального образования</t>
  </si>
  <si>
    <t>78 1 01 00120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</si>
  <si>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</si>
  <si>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</si>
  <si>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</si>
  <si>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</si>
  <si>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r>
      <t xml:space="preserve">Центральный аппарат </t>
    </r>
    <r>
      <rPr>
        <b/>
        <sz val="9"/>
        <color theme="1"/>
        <rFont val="Times New Roman"/>
        <family val="1"/>
        <charset val="204"/>
      </rPr>
      <t>Администрации</t>
    </r>
  </si>
  <si>
    <t>78 1 02 00000</t>
  </si>
  <si>
    <t>Расходы на выплаты по оплате труда работников и на обеспечение функций муниципальных органов</t>
  </si>
  <si>
    <t>78 1 02 00120</t>
  </si>
  <si>
    <t xml:space="preserve">Фонд оплаты труда государственных (муниципальных) органов </t>
  </si>
  <si>
    <t>Закупка товаров, работ, услуг в сфере информационно-коммуникационных технологий</t>
  </si>
  <si>
    <r>
      <t xml:space="preserve">Прочая закупка товаров, работ и услуг </t>
    </r>
    <r>
      <rPr>
        <sz val="10"/>
        <color theme="1"/>
        <rFont val="Times New Roman"/>
        <family val="1"/>
        <charset val="204"/>
      </rPr>
      <t/>
    </r>
  </si>
  <si>
    <r>
      <t xml:space="preserve">Закупка коммунальных услуг </t>
    </r>
    <r>
      <rPr>
        <sz val="10"/>
        <color theme="1"/>
        <rFont val="Times New Roman"/>
        <family val="1"/>
        <charset val="204"/>
      </rPr>
      <t/>
    </r>
  </si>
  <si>
    <t>Уплата прочих налогов, сборов и иных обязательных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</si>
  <si>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</si>
  <si>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</si>
  <si>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</si>
  <si>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из бюджетов поселений бюджетам муниц.районов в соответствии с заключенными соглашениями</t>
  </si>
  <si>
    <t>78 1 05 М5010</t>
  </si>
  <si>
    <t>Иные межбюджетные трансферты</t>
  </si>
  <si>
    <t>78 1 05 М5020</t>
  </si>
  <si>
    <t>Резервные фонды</t>
  </si>
  <si>
    <t>11</t>
  </si>
  <si>
    <t>78 9 00 00000</t>
  </si>
  <si>
    <t>Резервные фонды местных администраций</t>
  </si>
  <si>
    <t>78 9 03 90530</t>
  </si>
  <si>
    <t>Резервные средства</t>
  </si>
  <si>
    <t>Другие общегосударственные вопросы</t>
  </si>
  <si>
    <t>13</t>
  </si>
  <si>
    <t>78 2 00 00000</t>
  </si>
  <si>
    <t>Мероприятия направленные на снижение преступности, наркомании среди молодежи</t>
  </si>
  <si>
    <t>78 2 01 00000</t>
  </si>
  <si>
    <t>Противодействие злоупотребления наркотическими средствами</t>
  </si>
  <si>
    <t>78 2 01 29510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</si>
  <si>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</si>
  <si>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</si>
  <si>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</si>
  <si>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</si>
  <si>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 xml:space="preserve">Заработная плата </t>
  </si>
  <si>
    <t>78 1 04 51180</t>
  </si>
  <si>
    <t>Начисления на выплаты по оплате труда</t>
  </si>
  <si>
    <t>Мероприятия по подготовке частичной мобилизации</t>
  </si>
  <si>
    <t>78 2 03 29610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</si>
  <si>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</si>
  <si>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</si>
  <si>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</si>
  <si>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Пожарная безопасность</t>
  </si>
  <si>
    <t>78 9 01 29570</t>
  </si>
  <si>
    <t>Национальная экономика</t>
  </si>
  <si>
    <t>Дорожное хозяйство (дорожные фонды)</t>
  </si>
  <si>
    <t>09</t>
  </si>
  <si>
    <t>78 0 00 00000</t>
  </si>
  <si>
    <t>Содержание автомобильных дорог общего пользования , в том числе автомобильных дорог поселений (за исключением автомобильных дорог федерального значения)</t>
  </si>
  <si>
    <t>78 4 01 17510</t>
  </si>
  <si>
    <t>Прочая закупка товаров, работ и услуг</t>
  </si>
  <si>
    <t>Иные межбюджетные трансферты из бюджета муниципального района в бюджеты поселений (в части бюджетных инвестиций)</t>
  </si>
  <si>
    <t>78 9 05 М4020</t>
  </si>
  <si>
    <t xml:space="preserve">Прочая закупка товаров, работ и услуг </t>
  </si>
  <si>
    <t>Другие вопросы в области национальной экономики</t>
  </si>
  <si>
    <t>12</t>
  </si>
  <si>
    <t>Передаваемые полномочия по вопросу установления границ населенных пунктов, расположенных на территории Пушкинского сельского муниципального образования РК</t>
  </si>
  <si>
    <t>78 4 03 М2610</t>
  </si>
  <si>
    <t>Жилищно-коммунальное хозяйство</t>
  </si>
  <si>
    <t>05</t>
  </si>
  <si>
    <t>Коммунальное хозяйство</t>
  </si>
  <si>
    <t>Мероприятия по водоснабжению</t>
  </si>
  <si>
    <t>78 5 02 15510</t>
  </si>
  <si>
    <t>Мероприятия по повышению энергетической эффективности</t>
  </si>
  <si>
    <t>78 5 02 15610</t>
  </si>
  <si>
    <r>
      <t xml:space="preserve">Иные межбюджетные трансферты из бюджета муниципального района в бюджеты поселений по организации </t>
    </r>
    <r>
      <rPr>
        <b/>
        <u/>
        <sz val="11"/>
        <color rgb="FF000000"/>
        <rFont val="Times New Roman"/>
        <family val="1"/>
        <charset val="204"/>
      </rPr>
      <t>водоснабжения</t>
    </r>
    <r>
      <rPr>
        <b/>
        <sz val="11"/>
        <color rgb="FF000000"/>
        <rFont val="Times New Roman"/>
        <family val="1"/>
        <charset val="204"/>
      </rPr>
      <t xml:space="preserve"> населения в границах поселения</t>
    </r>
  </si>
  <si>
    <t>78 9 05М4060</t>
  </si>
  <si>
    <t>Благоустройство</t>
  </si>
  <si>
    <t>78 6 00 00000</t>
  </si>
  <si>
    <t>Благоустройство территории СМО</t>
  </si>
  <si>
    <t>Благоустройство территории</t>
  </si>
  <si>
    <t>78 6 01 00000</t>
  </si>
  <si>
    <t>Мероприятия по благоустройству территории сельского поселения</t>
  </si>
  <si>
    <t>78 6 01 17520</t>
  </si>
  <si>
    <t xml:space="preserve">Обеспечение деятельности  Группы хозяйственного обслуживания и благоустройства </t>
  </si>
  <si>
    <t>78 6 01 17530</t>
  </si>
  <si>
    <t xml:space="preserve">Фонд оплаты труда </t>
  </si>
  <si>
    <t xml:space="preserve">Взносы по обязательному социальному страхованию на выплаты денежного содержания и иные выплаты </t>
  </si>
  <si>
    <t>Ремонт мемориала и памятников</t>
  </si>
  <si>
    <t>78 6 01 17540</t>
  </si>
  <si>
    <t>Участие в организация сбора и вывоза мусора на территории сельского поселения, уборка несанкционированных свалок</t>
  </si>
  <si>
    <t>78 6 01 17570</t>
  </si>
  <si>
    <t>Захоронение безродных тел</t>
  </si>
  <si>
    <t>78 6 01 17580</t>
  </si>
  <si>
    <t>Уличное освещение территории СМО</t>
  </si>
  <si>
    <t>78 6 02 00000</t>
  </si>
  <si>
    <t>78 6 02 17610</t>
  </si>
  <si>
    <t>Озеленение территории СМО</t>
  </si>
  <si>
    <t>78 6 03 00000</t>
  </si>
  <si>
    <t>78 6 03 17630</t>
  </si>
  <si>
    <t>Содержание мест захоронений на территории СМО</t>
  </si>
  <si>
    <t>78 6 04 00000</t>
  </si>
  <si>
    <t>78 6 04 17650</t>
  </si>
  <si>
    <t>Культура и кинематография</t>
  </si>
  <si>
    <t>08</t>
  </si>
  <si>
    <t>Культура</t>
  </si>
  <si>
    <t>78 3 01 00000</t>
  </si>
  <si>
    <t>Дворцы и дома культуры, другие учреждения культуры и средств массовой информации</t>
  </si>
  <si>
    <t>78 3 01 05000</t>
  </si>
  <si>
    <t>78 3 01 05210</t>
  </si>
  <si>
    <t>Закупка коммунальных услуг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</si>
  <si>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</si>
  <si>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78 3 01 L4670</t>
  </si>
  <si>
    <t>Передаваемые полномочия по созданию досуга и обеспечение жителей поселения услугами культуры</t>
  </si>
  <si>
    <t>78 3 01 М2012</t>
  </si>
  <si>
    <t>Развитие сети учреждений культуры</t>
  </si>
  <si>
    <t>78 3 A1 00000</t>
  </si>
  <si>
    <t>Иные межбюджетные трансферты в целях софинансирования расходных обязательств</t>
  </si>
  <si>
    <t>78 3 A1 05210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</si>
  <si>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</si>
  <si>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бюджетам на поддержку отрасли культуры</t>
  </si>
  <si>
    <t>78 3 А1 5513Д</t>
  </si>
  <si>
    <t>79 3 А1 5513Д</t>
  </si>
  <si>
    <t>Обслуживание  государственного и муниципального долга</t>
  </si>
  <si>
    <t>Обслуживание  государственного внутреннего и муниципального долга</t>
  </si>
  <si>
    <t>Эффектное управление муниципальным долгом</t>
  </si>
  <si>
    <t>78 9 04 21510</t>
  </si>
  <si>
    <t>Условно утвержденные расходы</t>
  </si>
  <si>
    <t>78 1 01 90990</t>
  </si>
  <si>
    <t>ВСЕГО:</t>
  </si>
  <si>
    <t>Распределение бюджетных ассигнований из бюджета Пушкинского СМО РК                         на 2023 год и плановый период 2024 и 2025 годов                                                                             по разделам, подразделам, целевым статьям расходов,                                                              видам расходов функциональной классификации расходов бюджетов РФ</t>
  </si>
  <si>
    <t>Приложение 2 к решению Собрания депутатов Пушкинского СМО РК №34 от 27.12.2022 г. "О бюджете Пушкинского СМО РК на 2023 год и плановый период 2024 и 2025 годов" (с изменениями  от 27.01.2022 №2, от 28.02.2022 №4, от 27.04.2022 №8, от 25.05.2022 №9, от  28.06.2022 №11, от 26.07.2022  №12, от 29.08.2022 №17, от 26.10.22 №22, от 28.11.22 №23)</t>
  </si>
  <si>
    <t>78 3 01 05230</t>
  </si>
  <si>
    <t>Мероприятия, направленные на обеспечение деятельности Чапаевского СДК</t>
  </si>
  <si>
    <t>Обеспечение деятельности домов культуры</t>
  </si>
  <si>
    <t xml:space="preserve">Приложение 1 к решению Собрания депутатов Пушкинского СМО РК №1 от 30.01.2023 г. "О внесении изменений в решение Собрания Пушкинского СМО РК № 34 от 27.12.2022 г. "О бюджете Пушкинского СМО РК на 2023 год и плановый период 2024 и 2025 годов" </t>
  </si>
  <si>
    <t>Социальная политика</t>
  </si>
  <si>
    <t>Социальное обеспечение населения</t>
  </si>
  <si>
    <t>Пособия, компенсации, меры социальной поддержки по публичным нормативным обязательствам</t>
  </si>
  <si>
    <t xml:space="preserve">Приложение 1 к решению Собрания депутатов Пушкинского СМО РК №2 от 30.03.2023 г. "О внесении изменений в решение Собрания Пушкинского СМО РК № 34 от 27.12.2022 г. "О бюджете Пушкинского СМО РК на 2023 год и плановый период 2024 и 2025 годов" </t>
  </si>
  <si>
    <t xml:space="preserve">Приложение 2 к решению Собрания депутатов Пушкинского СМО РК № 9 от 26.04.2023 г. "О внесении изменений в решение Собрания Пушкинского СМО РК № 34 от 27.12.2022 г. "О бюджете Пушкинского СМО РК на 2023 год и плановый период 2024 и 2025 годов" </t>
  </si>
  <si>
    <t xml:space="preserve">Приложение 2 к решению Собрания депутатов Пушкинского СМО РК № 13 от 24.05.2023 г. "О внесении изменений в решение Собрания Пушкинского СМО РК № 34 от 27.12.2022 г. "О бюджете Пушкинского СМО РК на 2023 год и плановый период 2024 и 2025 годов"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</si>
</sst>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2" xfId="0" applyFill="1" applyBorder="1"/>
    <xf numFmtId="0" fontId="5" fillId="0" borderId="3" xfId="0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4" fontId="6" fillId="0" borderId="6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4" fontId="6" fillId="0" borderId="8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4" fontId="4" fillId="0" borderId="6" xfId="0" applyNumberFormat="1" applyFont="1" applyFill="1" applyBorder="1" applyAlignment="1">
      <alignment horizontal="right" wrapText="1"/>
    </xf>
    <xf numFmtId="4" fontId="4" fillId="0" borderId="8" xfId="0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horizontal="right" vertical="top" wrapText="1"/>
    </xf>
    <xf numFmtId="49" fontId="9" fillId="0" borderId="5" xfId="0" applyNumberFormat="1" applyFont="1" applyFill="1" applyBorder="1" applyAlignment="1">
      <alignment wrapText="1"/>
    </xf>
    <xf numFmtId="4" fontId="6" fillId="0" borderId="8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horizontal="center"/>
    </xf>
    <xf numFmtId="4" fontId="4" fillId="0" borderId="6" xfId="1" applyNumberFormat="1" applyFont="1" applyFill="1" applyBorder="1" applyAlignment="1">
      <alignment horizontal="right" wrapText="1"/>
    </xf>
    <xf numFmtId="4" fontId="4" fillId="0" borderId="8" xfId="1" applyNumberFormat="1" applyFont="1" applyFill="1" applyBorder="1" applyAlignment="1">
      <alignment horizontal="right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/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right" vertical="top" wrapText="1"/>
    </xf>
    <xf numFmtId="4" fontId="4" fillId="0" borderId="8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wrapText="1"/>
    </xf>
    <xf numFmtId="0" fontId="10" fillId="0" borderId="5" xfId="0" applyFont="1" applyFill="1" applyBorder="1"/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2" fillId="0" borderId="5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4" fontId="4" fillId="0" borderId="9" xfId="0" applyNumberFormat="1" applyFont="1" applyFill="1" applyBorder="1" applyAlignment="1">
      <alignment horizontal="right" wrapText="1"/>
    </xf>
    <xf numFmtId="49" fontId="8" fillId="0" borderId="6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wrapText="1"/>
    </xf>
    <xf numFmtId="4" fontId="8" fillId="0" borderId="6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4" fillId="0" borderId="6" xfId="0" applyFont="1" applyFill="1" applyBorder="1" applyAlignment="1">
      <alignment wrapText="1"/>
    </xf>
    <xf numFmtId="0" fontId="7" fillId="0" borderId="5" xfId="0" applyFont="1" applyFill="1" applyBorder="1" applyAlignment="1">
      <alignment horizontal="justify" wrapText="1"/>
    </xf>
    <xf numFmtId="0" fontId="14" fillId="0" borderId="5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wrapText="1"/>
    </xf>
    <xf numFmtId="4" fontId="6" fillId="0" borderId="8" xfId="0" applyNumberFormat="1" applyFont="1" applyFill="1" applyBorder="1" applyAlignment="1">
      <alignment wrapText="1"/>
    </xf>
    <xf numFmtId="0" fontId="10" fillId="0" borderId="5" xfId="0" applyFont="1" applyFill="1" applyBorder="1" applyAlignment="1">
      <alignment horizontal="justify" wrapText="1"/>
    </xf>
    <xf numFmtId="4" fontId="4" fillId="0" borderId="6" xfId="0" applyNumberFormat="1" applyFont="1" applyFill="1" applyBorder="1" applyAlignment="1">
      <alignment wrapText="1"/>
    </xf>
    <xf numFmtId="4" fontId="4" fillId="0" borderId="8" xfId="0" applyNumberFormat="1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vertical="top" wrapText="1"/>
    </xf>
    <xf numFmtId="4" fontId="6" fillId="0" borderId="8" xfId="0" applyNumberFormat="1" applyFont="1" applyFill="1" applyBorder="1" applyAlignment="1">
      <alignment vertical="top" wrapText="1"/>
    </xf>
    <xf numFmtId="0" fontId="15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justify" wrapText="1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justify" wrapText="1"/>
    </xf>
    <xf numFmtId="0" fontId="19" fillId="0" borderId="6" xfId="0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0" fontId="19" fillId="0" borderId="5" xfId="0" applyFont="1" applyFill="1" applyBorder="1" applyAlignment="1">
      <alignment wrapText="1"/>
    </xf>
    <xf numFmtId="0" fontId="20" fillId="0" borderId="5" xfId="0" applyFont="1" applyFill="1" applyBorder="1"/>
    <xf numFmtId="0" fontId="12" fillId="0" borderId="5" xfId="0" applyFont="1" applyFill="1" applyBorder="1"/>
    <xf numFmtId="0" fontId="19" fillId="0" borderId="5" xfId="0" applyFont="1" applyFill="1" applyBorder="1" applyAlignment="1">
      <alignment horizontal="justify" wrapText="1"/>
    </xf>
    <xf numFmtId="0" fontId="20" fillId="0" borderId="5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13" fillId="0" borderId="5" xfId="0" applyFont="1" applyFill="1" applyBorder="1"/>
    <xf numFmtId="0" fontId="22" fillId="0" borderId="5" xfId="0" applyFont="1" applyBorder="1" applyAlignment="1">
      <alignment wrapText="1"/>
    </xf>
    <xf numFmtId="0" fontId="8" fillId="0" borderId="6" xfId="0" applyFont="1" applyFill="1" applyBorder="1" applyAlignment="1">
      <alignment horizontal="center" wrapText="1"/>
    </xf>
    <xf numFmtId="2" fontId="8" fillId="0" borderId="6" xfId="0" applyNumberFormat="1" applyFont="1" applyFill="1" applyBorder="1" applyAlignment="1">
      <alignment horizontal="right" wrapText="1"/>
    </xf>
    <xf numFmtId="0" fontId="13" fillId="0" borderId="5" xfId="0" applyFont="1" applyBorder="1"/>
    <xf numFmtId="49" fontId="13" fillId="0" borderId="6" xfId="0" applyNumberFormat="1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2" fontId="13" fillId="0" borderId="6" xfId="0" applyNumberFormat="1" applyFont="1" applyBorder="1" applyAlignment="1">
      <alignment horizontal="right" wrapText="1"/>
    </xf>
    <xf numFmtId="0" fontId="22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49" fontId="13" fillId="0" borderId="6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wrapText="1"/>
    </xf>
    <xf numFmtId="165" fontId="13" fillId="0" borderId="6" xfId="0" applyNumberFormat="1" applyFont="1" applyFill="1" applyBorder="1" applyAlignment="1">
      <alignment wrapText="1"/>
    </xf>
    <xf numFmtId="164" fontId="4" fillId="0" borderId="6" xfId="0" applyNumberFormat="1" applyFont="1" applyFill="1" applyBorder="1" applyAlignment="1">
      <alignment horizontal="center" wrapText="1"/>
    </xf>
    <xf numFmtId="0" fontId="23" fillId="0" borderId="5" xfId="0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4" fillId="0" borderId="11" xfId="0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horizontal="right" vertical="top" wrapText="1"/>
    </xf>
    <xf numFmtId="4" fontId="6" fillId="0" borderId="12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2" fontId="0" fillId="0" borderId="0" xfId="0" applyNumberFormat="1" applyFill="1"/>
    <xf numFmtId="164" fontId="0" fillId="0" borderId="0" xfId="0" applyNumberFormat="1"/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wrapText="1"/>
    </xf>
    <xf numFmtId="2" fontId="6" fillId="0" borderId="6" xfId="0" applyNumberFormat="1" applyFont="1" applyFill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left" vertical="top"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2"/>
  <sheetViews>
    <sheetView tabSelected="1" topLeftCell="A27" workbookViewId="0">
      <selection activeCell="S80" sqref="S79:S80"/>
    </sheetView>
  </sheetViews>
  <sheetFormatPr defaultRowHeight="15"/>
  <cols>
    <col min="1" max="1" width="33" customWidth="1"/>
    <col min="2" max="2" width="5.28515625" customWidth="1"/>
    <col min="3" max="3" width="4.7109375" style="117" customWidth="1"/>
    <col min="4" max="4" width="15.140625" customWidth="1"/>
    <col min="5" max="5" width="6.140625" customWidth="1"/>
    <col min="6" max="6" width="10.7109375" customWidth="1"/>
    <col min="7" max="7" width="9.42578125" customWidth="1"/>
    <col min="8" max="8" width="10.28515625" customWidth="1"/>
  </cols>
  <sheetData>
    <row r="1" spans="1:9" ht="42.6" customHeight="1">
      <c r="A1" s="1"/>
      <c r="B1" s="1"/>
      <c r="C1" s="2"/>
      <c r="D1" s="129" t="s">
        <v>148</v>
      </c>
      <c r="E1" s="129"/>
      <c r="F1" s="129"/>
      <c r="G1" s="129"/>
      <c r="H1" s="129"/>
      <c r="I1" s="1"/>
    </row>
    <row r="2" spans="1:9" ht="63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"/>
    </row>
    <row r="3" spans="1:9" ht="17.25" customHeight="1">
      <c r="A3" s="3"/>
      <c r="B3" s="3"/>
      <c r="C3" s="3"/>
      <c r="D3" s="4"/>
      <c r="E3" s="3"/>
      <c r="F3" s="3"/>
      <c r="G3" s="131" t="s">
        <v>0</v>
      </c>
      <c r="H3" s="131"/>
      <c r="I3" s="1"/>
    </row>
    <row r="4" spans="1:9" ht="6" customHeight="1" thickBot="1">
      <c r="A4" s="1"/>
      <c r="B4" s="1"/>
      <c r="C4" s="2"/>
      <c r="D4" s="5"/>
      <c r="E4" s="1"/>
      <c r="F4" s="1"/>
      <c r="G4" s="1"/>
      <c r="H4" s="1"/>
      <c r="I4" s="1"/>
    </row>
    <row r="5" spans="1:9" ht="31.15" customHeight="1">
      <c r="A5" s="6"/>
      <c r="B5" s="7" t="s">
        <v>1</v>
      </c>
      <c r="C5" s="8" t="s">
        <v>2</v>
      </c>
      <c r="D5" s="9" t="s">
        <v>3</v>
      </c>
      <c r="E5" s="10" t="s">
        <v>4</v>
      </c>
      <c r="F5" s="10">
        <v>2023</v>
      </c>
      <c r="G5" s="10">
        <v>2024</v>
      </c>
      <c r="H5" s="11">
        <v>2025</v>
      </c>
      <c r="I5" s="1"/>
    </row>
    <row r="6" spans="1:9">
      <c r="A6" s="12" t="s">
        <v>5</v>
      </c>
      <c r="B6" s="13" t="s">
        <v>6</v>
      </c>
      <c r="C6" s="13"/>
      <c r="D6" s="14"/>
      <c r="E6" s="15"/>
      <c r="F6" s="16">
        <f>F7+F12+F22+F27+F30</f>
        <v>1298.1000000000001</v>
      </c>
      <c r="G6" s="16">
        <f t="shared" ref="G6:H6" si="0">G7+G12+G22+G27+G30</f>
        <v>1314.7</v>
      </c>
      <c r="H6" s="16">
        <f t="shared" si="0"/>
        <v>1264.7</v>
      </c>
      <c r="I6" s="1"/>
    </row>
    <row r="7" spans="1:9" ht="51.75">
      <c r="A7" s="17" t="s">
        <v>7</v>
      </c>
      <c r="B7" s="13" t="s">
        <v>6</v>
      </c>
      <c r="C7" s="13" t="s">
        <v>8</v>
      </c>
      <c r="D7" s="15" t="s">
        <v>9</v>
      </c>
      <c r="E7" s="15"/>
      <c r="F7" s="16">
        <f>SUM(F8)</f>
        <v>513.1</v>
      </c>
      <c r="G7" s="16">
        <f t="shared" ref="G7:H8" si="1">SUM(G8)</f>
        <v>485.6</v>
      </c>
      <c r="H7" s="16">
        <f t="shared" si="1"/>
        <v>510.4</v>
      </c>
      <c r="I7" s="1"/>
    </row>
    <row r="8" spans="1:9" ht="39">
      <c r="A8" s="17" t="s">
        <v>10</v>
      </c>
      <c r="B8" s="13" t="s">
        <v>6</v>
      </c>
      <c r="C8" s="13" t="s">
        <v>8</v>
      </c>
      <c r="D8" s="15" t="s">
        <v>11</v>
      </c>
      <c r="E8" s="15"/>
      <c r="F8" s="16">
        <f>SUM(F9)</f>
        <v>513.1</v>
      </c>
      <c r="G8" s="16">
        <f t="shared" si="1"/>
        <v>485.6</v>
      </c>
      <c r="H8" s="18">
        <f t="shared" si="1"/>
        <v>510.4</v>
      </c>
      <c r="I8" s="1"/>
    </row>
    <row r="9" spans="1:9" ht="48.75">
      <c r="A9" s="19" t="s">
        <v>12</v>
      </c>
      <c r="B9" s="13" t="s">
        <v>6</v>
      </c>
      <c r="C9" s="13" t="s">
        <v>8</v>
      </c>
      <c r="D9" s="15" t="s">
        <v>13</v>
      </c>
      <c r="E9" s="15"/>
      <c r="F9" s="16">
        <f>SUM(F10:F11)</f>
        <v>513.1</v>
      </c>
      <c r="G9" s="16">
        <f t="shared" ref="G9:H9" si="2">SUM(G10:G11)</f>
        <v>485.6</v>
      </c>
      <c r="H9" s="18">
        <f t="shared" si="2"/>
        <v>510.4</v>
      </c>
      <c r="I9" s="1"/>
    </row>
    <row r="10" spans="1:9" ht="26.25">
      <c r="A10" s="20" t="s">
        <v>14</v>
      </c>
      <c r="B10" s="21" t="s">
        <v>6</v>
      </c>
      <c r="C10" s="21" t="s">
        <v>8</v>
      </c>
      <c r="D10" s="22" t="s">
        <v>13</v>
      </c>
      <c r="E10" s="22">
        <v>121</v>
      </c>
      <c r="F10" s="23">
        <f>355+38.1</f>
        <v>393.1</v>
      </c>
      <c r="G10" s="23">
        <v>373</v>
      </c>
      <c r="H10" s="24">
        <v>392</v>
      </c>
      <c r="I10" s="1"/>
    </row>
    <row r="11" spans="1:9" ht="64.5">
      <c r="A11" s="20" t="s">
        <v>15</v>
      </c>
      <c r="B11" s="21" t="s">
        <v>6</v>
      </c>
      <c r="C11" s="21" t="s">
        <v>8</v>
      </c>
      <c r="D11" s="22" t="s">
        <v>13</v>
      </c>
      <c r="E11" s="22">
        <v>129</v>
      </c>
      <c r="F11" s="23">
        <f>107.2+12.8</f>
        <v>120</v>
      </c>
      <c r="G11" s="23">
        <v>112.6</v>
      </c>
      <c r="H11" s="24">
        <v>118.4</v>
      </c>
      <c r="I11" s="1"/>
    </row>
    <row r="12" spans="1:9" ht="77.25">
      <c r="A12" s="12" t="s">
        <v>16</v>
      </c>
      <c r="B12" s="13" t="s">
        <v>6</v>
      </c>
      <c r="C12" s="13" t="s">
        <v>17</v>
      </c>
      <c r="D12" s="15" t="s">
        <v>9</v>
      </c>
      <c r="E12" s="25"/>
      <c r="F12" s="26">
        <f>SUM(F13)</f>
        <v>517.79999999999995</v>
      </c>
      <c r="G12" s="26">
        <f t="shared" ref="G12:H12" si="3">SUM(G13)</f>
        <v>551.9</v>
      </c>
      <c r="H12" s="26">
        <f t="shared" si="3"/>
        <v>477.09999999999997</v>
      </c>
      <c r="I12" s="1"/>
    </row>
    <row r="13" spans="1:9">
      <c r="A13" s="12" t="s">
        <v>18</v>
      </c>
      <c r="B13" s="21" t="s">
        <v>6</v>
      </c>
      <c r="C13" s="27" t="s">
        <v>17</v>
      </c>
      <c r="D13" s="28" t="s">
        <v>19</v>
      </c>
      <c r="E13" s="29"/>
      <c r="F13" s="30">
        <f>F14</f>
        <v>517.79999999999995</v>
      </c>
      <c r="G13" s="30">
        <f t="shared" ref="G13:H13" si="4">G14</f>
        <v>551.9</v>
      </c>
      <c r="H13" s="31">
        <f t="shared" si="4"/>
        <v>477.09999999999997</v>
      </c>
      <c r="I13" s="1"/>
    </row>
    <row r="14" spans="1:9" ht="36.75">
      <c r="A14" s="32" t="s">
        <v>20</v>
      </c>
      <c r="B14" s="21" t="s">
        <v>6</v>
      </c>
      <c r="C14" s="21" t="s">
        <v>17</v>
      </c>
      <c r="D14" s="28" t="s">
        <v>21</v>
      </c>
      <c r="E14" s="25"/>
      <c r="F14" s="26">
        <f>F15+F16+F17+F18+F19+F20+F21</f>
        <v>517.79999999999995</v>
      </c>
      <c r="G14" s="26">
        <f>G15+G16+G17+G18+G19+G20+G21</f>
        <v>551.9</v>
      </c>
      <c r="H14" s="33">
        <f>H15+H16+H17+H18+H19+H20+H21</f>
        <v>477.09999999999997</v>
      </c>
      <c r="I14" s="1"/>
    </row>
    <row r="15" spans="1:9" ht="24.75">
      <c r="A15" s="34" t="s">
        <v>22</v>
      </c>
      <c r="B15" s="21" t="s">
        <v>6</v>
      </c>
      <c r="C15" s="21" t="s">
        <v>17</v>
      </c>
      <c r="D15" s="35" t="s">
        <v>21</v>
      </c>
      <c r="E15" s="22">
        <v>121</v>
      </c>
      <c r="F15" s="36">
        <v>206.2</v>
      </c>
      <c r="G15" s="36">
        <v>216.5</v>
      </c>
      <c r="H15" s="37">
        <v>227.5</v>
      </c>
      <c r="I15" s="1"/>
    </row>
    <row r="16" spans="1:9" ht="64.5">
      <c r="A16" s="20" t="s">
        <v>15</v>
      </c>
      <c r="B16" s="21" t="s">
        <v>6</v>
      </c>
      <c r="C16" s="21" t="s">
        <v>17</v>
      </c>
      <c r="D16" s="35" t="s">
        <v>21</v>
      </c>
      <c r="E16" s="22">
        <v>129</v>
      </c>
      <c r="F16" s="36">
        <v>62.3</v>
      </c>
      <c r="G16" s="36">
        <v>65.400000000000006</v>
      </c>
      <c r="H16" s="37">
        <v>68.7</v>
      </c>
      <c r="I16" s="1"/>
    </row>
    <row r="17" spans="1:9" ht="39">
      <c r="A17" s="20" t="s">
        <v>23</v>
      </c>
      <c r="B17" s="21" t="s">
        <v>6</v>
      </c>
      <c r="C17" s="21" t="s">
        <v>17</v>
      </c>
      <c r="D17" s="35" t="s">
        <v>21</v>
      </c>
      <c r="E17" s="22">
        <v>242</v>
      </c>
      <c r="F17" s="36">
        <v>95</v>
      </c>
      <c r="G17" s="36">
        <v>100</v>
      </c>
      <c r="H17" s="37">
        <v>55</v>
      </c>
      <c r="I17" s="1"/>
    </row>
    <row r="18" spans="1:9">
      <c r="A18" s="38" t="s">
        <v>24</v>
      </c>
      <c r="B18" s="21" t="s">
        <v>6</v>
      </c>
      <c r="C18" s="21" t="s">
        <v>17</v>
      </c>
      <c r="D18" s="35" t="s">
        <v>21</v>
      </c>
      <c r="E18" s="22">
        <v>244</v>
      </c>
      <c r="F18" s="23">
        <v>96.2</v>
      </c>
      <c r="G18" s="23">
        <v>109.4</v>
      </c>
      <c r="H18" s="24">
        <v>72.7</v>
      </c>
      <c r="I18" s="1"/>
    </row>
    <row r="19" spans="1:9">
      <c r="A19" s="38" t="s">
        <v>25</v>
      </c>
      <c r="B19" s="21" t="s">
        <v>6</v>
      </c>
      <c r="C19" s="21" t="s">
        <v>17</v>
      </c>
      <c r="D19" s="35" t="s">
        <v>21</v>
      </c>
      <c r="E19" s="22">
        <v>247</v>
      </c>
      <c r="F19" s="23">
        <f>47+0.1</f>
        <v>47.1</v>
      </c>
      <c r="G19" s="23">
        <v>49.6</v>
      </c>
      <c r="H19" s="24">
        <v>52.2</v>
      </c>
      <c r="I19" s="1"/>
    </row>
    <row r="20" spans="1:9" ht="26.25">
      <c r="A20" s="20" t="s">
        <v>26</v>
      </c>
      <c r="B20" s="21" t="s">
        <v>6</v>
      </c>
      <c r="C20" s="21" t="s">
        <v>17</v>
      </c>
      <c r="D20" s="35" t="s">
        <v>21</v>
      </c>
      <c r="E20" s="22">
        <v>852</v>
      </c>
      <c r="F20" s="23">
        <v>10</v>
      </c>
      <c r="G20" s="23">
        <v>10</v>
      </c>
      <c r="H20" s="24">
        <v>0</v>
      </c>
      <c r="I20" s="1"/>
    </row>
    <row r="21" spans="1:9">
      <c r="A21" s="39" t="s">
        <v>27</v>
      </c>
      <c r="B21" s="21" t="s">
        <v>6</v>
      </c>
      <c r="C21" s="27" t="s">
        <v>17</v>
      </c>
      <c r="D21" s="35" t="s">
        <v>21</v>
      </c>
      <c r="E21" s="40">
        <v>853</v>
      </c>
      <c r="F21" s="41">
        <v>1</v>
      </c>
      <c r="G21" s="41">
        <v>1</v>
      </c>
      <c r="H21" s="42">
        <v>1</v>
      </c>
      <c r="I21" s="1"/>
    </row>
    <row r="22" spans="1:9" ht="54" customHeight="1">
      <c r="A22" s="43" t="s">
        <v>28</v>
      </c>
      <c r="B22" s="13" t="s">
        <v>6</v>
      </c>
      <c r="C22" s="13" t="s">
        <v>29</v>
      </c>
      <c r="D22" s="15" t="s">
        <v>9</v>
      </c>
      <c r="E22" s="40"/>
      <c r="F22" s="26">
        <f>F23+F25</f>
        <v>254.2</v>
      </c>
      <c r="G22" s="26">
        <f>G23+G25</f>
        <v>254.2</v>
      </c>
      <c r="H22" s="33">
        <f>H23+H25</f>
        <v>254.2</v>
      </c>
      <c r="I22" s="1"/>
    </row>
    <row r="23" spans="1:9" ht="51.75">
      <c r="A23" s="44" t="s">
        <v>30</v>
      </c>
      <c r="B23" s="21" t="s">
        <v>6</v>
      </c>
      <c r="C23" s="21" t="s">
        <v>29</v>
      </c>
      <c r="D23" s="22" t="s">
        <v>31</v>
      </c>
      <c r="E23" s="40"/>
      <c r="F23" s="23">
        <f>SUM(F24)</f>
        <v>16</v>
      </c>
      <c r="G23" s="23">
        <f t="shared" ref="G23:H23" si="5">SUM(G24)</f>
        <v>16</v>
      </c>
      <c r="H23" s="24">
        <f t="shared" si="5"/>
        <v>16</v>
      </c>
      <c r="I23" s="1"/>
    </row>
    <row r="24" spans="1:9">
      <c r="A24" s="45" t="s">
        <v>32</v>
      </c>
      <c r="B24" s="21" t="s">
        <v>6</v>
      </c>
      <c r="C24" s="27" t="s">
        <v>29</v>
      </c>
      <c r="D24" s="22" t="s">
        <v>31</v>
      </c>
      <c r="E24" s="40">
        <v>540</v>
      </c>
      <c r="F24" s="23">
        <v>16</v>
      </c>
      <c r="G24" s="23">
        <v>16</v>
      </c>
      <c r="H24" s="24">
        <v>16</v>
      </c>
      <c r="I24" s="1"/>
    </row>
    <row r="25" spans="1:9" ht="51.75">
      <c r="A25" s="44" t="s">
        <v>30</v>
      </c>
      <c r="B25" s="21" t="s">
        <v>6</v>
      </c>
      <c r="C25" s="21" t="s">
        <v>29</v>
      </c>
      <c r="D25" s="22" t="s">
        <v>33</v>
      </c>
      <c r="E25" s="22"/>
      <c r="F25" s="26">
        <f>SUM(F26)</f>
        <v>238.2</v>
      </c>
      <c r="G25" s="26">
        <f t="shared" ref="G25:H25" si="6">SUM(G26)</f>
        <v>238.2</v>
      </c>
      <c r="H25" s="33">
        <f t="shared" si="6"/>
        <v>238.2</v>
      </c>
      <c r="I25" s="1"/>
    </row>
    <row r="26" spans="1:9">
      <c r="A26" s="20" t="s">
        <v>32</v>
      </c>
      <c r="B26" s="21" t="s">
        <v>6</v>
      </c>
      <c r="C26" s="27" t="s">
        <v>29</v>
      </c>
      <c r="D26" s="22" t="s">
        <v>33</v>
      </c>
      <c r="E26" s="40">
        <v>540</v>
      </c>
      <c r="F26" s="41">
        <v>238.2</v>
      </c>
      <c r="G26" s="41">
        <v>238.2</v>
      </c>
      <c r="H26" s="41">
        <v>238.2</v>
      </c>
      <c r="I26" s="1"/>
    </row>
    <row r="27" spans="1:9">
      <c r="A27" s="17" t="s">
        <v>34</v>
      </c>
      <c r="B27" s="13" t="s">
        <v>6</v>
      </c>
      <c r="C27" s="46" t="s">
        <v>35</v>
      </c>
      <c r="D27" s="47" t="s">
        <v>36</v>
      </c>
      <c r="E27" s="47"/>
      <c r="F27" s="30">
        <f>SUM(F28)</f>
        <v>10</v>
      </c>
      <c r="G27" s="30">
        <f t="shared" ref="G27:H27" si="7">SUM(G28)</f>
        <v>20</v>
      </c>
      <c r="H27" s="31">
        <f t="shared" si="7"/>
        <v>20</v>
      </c>
      <c r="I27" s="1"/>
    </row>
    <row r="28" spans="1:9" ht="26.25">
      <c r="A28" s="20" t="s">
        <v>37</v>
      </c>
      <c r="B28" s="21" t="s">
        <v>6</v>
      </c>
      <c r="C28" s="21" t="s">
        <v>35</v>
      </c>
      <c r="D28" s="22" t="s">
        <v>38</v>
      </c>
      <c r="E28" s="40"/>
      <c r="F28" s="30">
        <f>SUM(F29)</f>
        <v>10</v>
      </c>
      <c r="G28" s="30">
        <f>SUM(G29)</f>
        <v>20</v>
      </c>
      <c r="H28" s="31">
        <f>SUM(H29)</f>
        <v>20</v>
      </c>
      <c r="I28" s="1"/>
    </row>
    <row r="29" spans="1:9">
      <c r="A29" s="20" t="s">
        <v>39</v>
      </c>
      <c r="B29" s="21" t="s">
        <v>6</v>
      </c>
      <c r="C29" s="27" t="s">
        <v>35</v>
      </c>
      <c r="D29" s="40" t="s">
        <v>38</v>
      </c>
      <c r="E29" s="40">
        <v>870</v>
      </c>
      <c r="F29" s="41">
        <f>20-10</f>
        <v>10</v>
      </c>
      <c r="G29" s="41">
        <v>20</v>
      </c>
      <c r="H29" s="42">
        <v>20</v>
      </c>
      <c r="I29" s="1"/>
    </row>
    <row r="30" spans="1:9" ht="27" customHeight="1">
      <c r="A30" s="17" t="s">
        <v>40</v>
      </c>
      <c r="B30" s="13" t="s">
        <v>6</v>
      </c>
      <c r="C30" s="13" t="s">
        <v>41</v>
      </c>
      <c r="D30" s="15" t="s">
        <v>42</v>
      </c>
      <c r="E30" s="47"/>
      <c r="F30" s="26">
        <f>SUM(F31)</f>
        <v>3</v>
      </c>
      <c r="G30" s="26">
        <f t="shared" ref="G30:H32" si="8">SUM(G31)</f>
        <v>3</v>
      </c>
      <c r="H30" s="26">
        <f t="shared" si="8"/>
        <v>3</v>
      </c>
      <c r="I30" s="1"/>
    </row>
    <row r="31" spans="1:9" ht="39">
      <c r="A31" s="20" t="s">
        <v>43</v>
      </c>
      <c r="B31" s="21" t="s">
        <v>6</v>
      </c>
      <c r="C31" s="21" t="s">
        <v>41</v>
      </c>
      <c r="D31" s="22" t="s">
        <v>44</v>
      </c>
      <c r="E31" s="22"/>
      <c r="F31" s="23">
        <f>SUM(F32)</f>
        <v>3</v>
      </c>
      <c r="G31" s="23">
        <f t="shared" si="8"/>
        <v>3</v>
      </c>
      <c r="H31" s="23">
        <f t="shared" si="8"/>
        <v>3</v>
      </c>
      <c r="I31" s="1"/>
    </row>
    <row r="32" spans="1:9" ht="26.25">
      <c r="A32" s="48" t="s">
        <v>45</v>
      </c>
      <c r="B32" s="21" t="s">
        <v>6</v>
      </c>
      <c r="C32" s="21" t="s">
        <v>41</v>
      </c>
      <c r="D32" s="22" t="s">
        <v>46</v>
      </c>
      <c r="E32" s="22"/>
      <c r="F32" s="23">
        <f>SUM(F33)</f>
        <v>3</v>
      </c>
      <c r="G32" s="23">
        <f t="shared" si="8"/>
        <v>3</v>
      </c>
      <c r="H32" s="23">
        <f t="shared" si="8"/>
        <v>3</v>
      </c>
      <c r="I32" s="1"/>
    </row>
    <row r="33" spans="1:9">
      <c r="A33" s="49" t="s">
        <v>24</v>
      </c>
      <c r="B33" s="21" t="s">
        <v>6</v>
      </c>
      <c r="C33" s="27" t="s">
        <v>41</v>
      </c>
      <c r="D33" s="22" t="s">
        <v>46</v>
      </c>
      <c r="E33" s="40">
        <v>244</v>
      </c>
      <c r="F33" s="41">
        <f>3</f>
        <v>3</v>
      </c>
      <c r="G33" s="41">
        <v>3</v>
      </c>
      <c r="H33" s="42">
        <v>3</v>
      </c>
      <c r="I33" s="1"/>
    </row>
    <row r="34" spans="1:9">
      <c r="A34" s="12" t="s">
        <v>47</v>
      </c>
      <c r="B34" s="13" t="s">
        <v>8</v>
      </c>
      <c r="C34" s="50"/>
      <c r="D34" s="47"/>
      <c r="E34" s="40"/>
      <c r="F34" s="26">
        <f>F35+F40</f>
        <v>134.5</v>
      </c>
      <c r="G34" s="26">
        <f t="shared" ref="G34:H34" si="9">G35+G40</f>
        <v>121.5</v>
      </c>
      <c r="H34" s="26">
        <f t="shared" si="9"/>
        <v>126.5</v>
      </c>
      <c r="I34" s="1"/>
    </row>
    <row r="35" spans="1:9" ht="26.25">
      <c r="A35" s="12" t="s">
        <v>48</v>
      </c>
      <c r="B35" s="13" t="s">
        <v>8</v>
      </c>
      <c r="C35" s="13" t="s">
        <v>49</v>
      </c>
      <c r="D35" s="28"/>
      <c r="E35" s="40"/>
      <c r="F35" s="26">
        <f>SUM(F36)</f>
        <v>114.5</v>
      </c>
      <c r="G35" s="26">
        <f t="shared" ref="G35:H35" si="10">SUM(G36)</f>
        <v>121.5</v>
      </c>
      <c r="H35" s="33">
        <f t="shared" si="10"/>
        <v>126.5</v>
      </c>
      <c r="I35" s="1"/>
    </row>
    <row r="36" spans="1:9" ht="39">
      <c r="A36" s="12" t="s">
        <v>50</v>
      </c>
      <c r="B36" s="13" t="s">
        <v>8</v>
      </c>
      <c r="C36" s="13" t="s">
        <v>49</v>
      </c>
      <c r="D36" s="28" t="s">
        <v>9</v>
      </c>
      <c r="E36" s="40"/>
      <c r="F36" s="26">
        <f>SUM(F37:F39)</f>
        <v>114.5</v>
      </c>
      <c r="G36" s="26">
        <f t="shared" ref="G36:H36" si="11">SUM(G37:G38)</f>
        <v>121.5</v>
      </c>
      <c r="H36" s="33">
        <f t="shared" si="11"/>
        <v>126.5</v>
      </c>
      <c r="I36" s="1"/>
    </row>
    <row r="37" spans="1:9">
      <c r="A37" s="51" t="s">
        <v>51</v>
      </c>
      <c r="B37" s="21" t="s">
        <v>8</v>
      </c>
      <c r="C37" s="27" t="s">
        <v>49</v>
      </c>
      <c r="D37" s="35" t="s">
        <v>52</v>
      </c>
      <c r="E37" s="40">
        <v>121</v>
      </c>
      <c r="F37" s="41">
        <v>87.9</v>
      </c>
      <c r="G37" s="41">
        <v>93.3</v>
      </c>
      <c r="H37" s="42">
        <v>97.2</v>
      </c>
      <c r="I37" s="1"/>
    </row>
    <row r="38" spans="1:9" ht="14.45" customHeight="1">
      <c r="A38" s="52" t="s">
        <v>53</v>
      </c>
      <c r="B38" s="21" t="s">
        <v>8</v>
      </c>
      <c r="C38" s="21" t="s">
        <v>49</v>
      </c>
      <c r="D38" s="35" t="s">
        <v>52</v>
      </c>
      <c r="E38" s="22">
        <v>129</v>
      </c>
      <c r="F38" s="23">
        <v>26.6</v>
      </c>
      <c r="G38" s="23">
        <v>28.2</v>
      </c>
      <c r="H38" s="24">
        <v>29.3</v>
      </c>
      <c r="I38" s="1"/>
    </row>
    <row r="39" spans="1:9" ht="12.6" customHeight="1">
      <c r="A39" s="53" t="s">
        <v>24</v>
      </c>
      <c r="B39" s="21" t="s">
        <v>8</v>
      </c>
      <c r="C39" s="21" t="s">
        <v>49</v>
      </c>
      <c r="D39" s="35" t="s">
        <v>52</v>
      </c>
      <c r="E39" s="22">
        <v>244</v>
      </c>
      <c r="F39" s="23">
        <v>0</v>
      </c>
      <c r="G39" s="23">
        <v>0</v>
      </c>
      <c r="H39" s="54">
        <v>0</v>
      </c>
      <c r="I39" s="1"/>
    </row>
    <row r="40" spans="1:9" ht="25.9" customHeight="1">
      <c r="A40" s="12" t="s">
        <v>54</v>
      </c>
      <c r="B40" s="55" t="s">
        <v>8</v>
      </c>
      <c r="C40" s="55" t="s">
        <v>49</v>
      </c>
      <c r="D40" s="56" t="s">
        <v>42</v>
      </c>
      <c r="E40" s="57"/>
      <c r="F40" s="58">
        <f>F41</f>
        <v>20</v>
      </c>
      <c r="G40" s="58">
        <f t="shared" ref="G40:H40" si="12">G41</f>
        <v>0</v>
      </c>
      <c r="H40" s="58">
        <f t="shared" si="12"/>
        <v>0</v>
      </c>
      <c r="I40" s="1"/>
    </row>
    <row r="41" spans="1:9" ht="12.6" customHeight="1">
      <c r="A41" s="53" t="s">
        <v>24</v>
      </c>
      <c r="B41" s="21" t="s">
        <v>8</v>
      </c>
      <c r="C41" s="21" t="s">
        <v>49</v>
      </c>
      <c r="D41" s="35" t="s">
        <v>55</v>
      </c>
      <c r="E41" s="22">
        <v>244</v>
      </c>
      <c r="F41" s="23">
        <v>20</v>
      </c>
      <c r="G41" s="23"/>
      <c r="H41" s="54"/>
      <c r="I41" s="1"/>
    </row>
    <row r="42" spans="1:9" ht="26.25">
      <c r="A42" s="12" t="s">
        <v>56</v>
      </c>
      <c r="B42" s="13" t="s">
        <v>49</v>
      </c>
      <c r="C42" s="21"/>
      <c r="D42" s="40"/>
      <c r="E42" s="40"/>
      <c r="F42" s="26">
        <f>F43</f>
        <v>37</v>
      </c>
      <c r="G42" s="26">
        <f t="shared" ref="G42:H42" si="13">G43</f>
        <v>30</v>
      </c>
      <c r="H42" s="26">
        <f t="shared" si="13"/>
        <v>10</v>
      </c>
      <c r="I42" s="1"/>
    </row>
    <row r="43" spans="1:9" ht="48.6" customHeight="1">
      <c r="A43" s="59" t="s">
        <v>57</v>
      </c>
      <c r="B43" s="13" t="s">
        <v>49</v>
      </c>
      <c r="C43" s="13" t="s">
        <v>58</v>
      </c>
      <c r="D43" s="15" t="s">
        <v>36</v>
      </c>
      <c r="E43" s="25"/>
      <c r="F43" s="26">
        <f>SUM(F44)</f>
        <v>37</v>
      </c>
      <c r="G43" s="26">
        <f t="shared" ref="G43:H43" si="14">SUM(G44)</f>
        <v>30</v>
      </c>
      <c r="H43" s="33">
        <f t="shared" si="14"/>
        <v>10</v>
      </c>
      <c r="I43" s="1"/>
    </row>
    <row r="44" spans="1:9">
      <c r="A44" s="20" t="s">
        <v>59</v>
      </c>
      <c r="B44" s="21" t="s">
        <v>49</v>
      </c>
      <c r="C44" s="21" t="s">
        <v>58</v>
      </c>
      <c r="D44" s="22" t="s">
        <v>60</v>
      </c>
      <c r="E44" s="60">
        <v>244</v>
      </c>
      <c r="F44" s="23">
        <f>30+7</f>
        <v>37</v>
      </c>
      <c r="G44" s="23">
        <v>30</v>
      </c>
      <c r="H44" s="24">
        <v>10</v>
      </c>
      <c r="I44" s="1"/>
    </row>
    <row r="45" spans="1:9">
      <c r="A45" s="61" t="s">
        <v>61</v>
      </c>
      <c r="B45" s="13" t="s">
        <v>17</v>
      </c>
      <c r="C45" s="21"/>
      <c r="D45" s="28"/>
      <c r="E45" s="29"/>
      <c r="F45" s="30">
        <f>SUM(F46+F51)</f>
        <v>171.5</v>
      </c>
      <c r="G45" s="30">
        <f>SUM(G46+G51)</f>
        <v>171.5</v>
      </c>
      <c r="H45" s="30">
        <f>SUM(H46+H51)</f>
        <v>131.5</v>
      </c>
      <c r="I45" s="1"/>
    </row>
    <row r="46" spans="1:9" ht="15.6" customHeight="1">
      <c r="A46" s="61" t="s">
        <v>62</v>
      </c>
      <c r="B46" s="13" t="s">
        <v>17</v>
      </c>
      <c r="C46" s="13" t="s">
        <v>63</v>
      </c>
      <c r="D46" s="28" t="s">
        <v>64</v>
      </c>
      <c r="E46" s="29"/>
      <c r="F46" s="26">
        <f>F47+F49</f>
        <v>171.5</v>
      </c>
      <c r="G46" s="26">
        <f t="shared" ref="G46:H46" si="15">G47+G49</f>
        <v>171.5</v>
      </c>
      <c r="H46" s="26">
        <f t="shared" si="15"/>
        <v>131.5</v>
      </c>
      <c r="I46" s="1"/>
    </row>
    <row r="47" spans="1:9" ht="52.9" customHeight="1">
      <c r="A47" s="20" t="s">
        <v>65</v>
      </c>
      <c r="B47" s="21" t="s">
        <v>17</v>
      </c>
      <c r="C47" s="21" t="s">
        <v>63</v>
      </c>
      <c r="D47" s="35" t="s">
        <v>66</v>
      </c>
      <c r="E47" s="29"/>
      <c r="F47" s="26">
        <f>SUM(F48)</f>
        <v>50</v>
      </c>
      <c r="G47" s="26">
        <f t="shared" ref="G47:H47" si="16">SUM(G48)</f>
        <v>50</v>
      </c>
      <c r="H47" s="33">
        <f t="shared" si="16"/>
        <v>10</v>
      </c>
      <c r="I47" s="1"/>
    </row>
    <row r="48" spans="1:9">
      <c r="A48" s="45" t="s">
        <v>67</v>
      </c>
      <c r="B48" s="21" t="s">
        <v>17</v>
      </c>
      <c r="C48" s="21" t="s">
        <v>63</v>
      </c>
      <c r="D48" s="35" t="s">
        <v>66</v>
      </c>
      <c r="E48" s="40">
        <v>244</v>
      </c>
      <c r="F48" s="41">
        <v>50</v>
      </c>
      <c r="G48" s="41">
        <v>50</v>
      </c>
      <c r="H48" s="42">
        <v>10</v>
      </c>
      <c r="I48" s="1"/>
    </row>
    <row r="49" spans="1:9" ht="51.75">
      <c r="A49" s="62" t="s">
        <v>68</v>
      </c>
      <c r="B49" s="21" t="s">
        <v>17</v>
      </c>
      <c r="C49" s="21" t="s">
        <v>63</v>
      </c>
      <c r="D49" s="35" t="s">
        <v>69</v>
      </c>
      <c r="E49" s="63"/>
      <c r="F49" s="64">
        <f>SUM(F50)</f>
        <v>121.5</v>
      </c>
      <c r="G49" s="64">
        <f t="shared" ref="G49:H49" si="17">SUM(G50)</f>
        <v>121.5</v>
      </c>
      <c r="H49" s="65">
        <f t="shared" si="17"/>
        <v>121.5</v>
      </c>
      <c r="I49" s="1"/>
    </row>
    <row r="50" spans="1:9">
      <c r="A50" s="66" t="s">
        <v>70</v>
      </c>
      <c r="B50" s="21" t="s">
        <v>17</v>
      </c>
      <c r="C50" s="21" t="s">
        <v>63</v>
      </c>
      <c r="D50" s="35" t="s">
        <v>69</v>
      </c>
      <c r="E50" s="22">
        <v>244</v>
      </c>
      <c r="F50" s="67">
        <v>121.5</v>
      </c>
      <c r="G50" s="67">
        <v>121.5</v>
      </c>
      <c r="H50" s="68">
        <v>121.5</v>
      </c>
      <c r="I50" s="1"/>
    </row>
    <row r="51" spans="1:9" ht="2.4500000000000002" customHeight="1">
      <c r="A51" s="61" t="s">
        <v>71</v>
      </c>
      <c r="B51" s="13" t="s">
        <v>17</v>
      </c>
      <c r="C51" s="13" t="s">
        <v>72</v>
      </c>
      <c r="D51" s="28"/>
      <c r="E51" s="15"/>
      <c r="F51" s="64">
        <f>SUM(F52)</f>
        <v>0</v>
      </c>
      <c r="G51" s="64">
        <f t="shared" ref="G51:H52" si="18">SUM(G52)</f>
        <v>0</v>
      </c>
      <c r="H51" s="64">
        <f t="shared" si="18"/>
        <v>0</v>
      </c>
      <c r="I51" s="1"/>
    </row>
    <row r="52" spans="1:9" ht="64.5" hidden="1">
      <c r="A52" s="66" t="s">
        <v>73</v>
      </c>
      <c r="B52" s="21" t="s">
        <v>17</v>
      </c>
      <c r="C52" s="21" t="s">
        <v>72</v>
      </c>
      <c r="D52" s="35" t="s">
        <v>74</v>
      </c>
      <c r="E52" s="22"/>
      <c r="F52" s="64">
        <f>SUM(F53)</f>
        <v>0</v>
      </c>
      <c r="G52" s="64">
        <f t="shared" si="18"/>
        <v>0</v>
      </c>
      <c r="H52" s="64">
        <f t="shared" si="18"/>
        <v>0</v>
      </c>
      <c r="I52" s="1"/>
    </row>
    <row r="53" spans="1:9" hidden="1">
      <c r="A53" s="66" t="s">
        <v>70</v>
      </c>
      <c r="B53" s="21" t="s">
        <v>17</v>
      </c>
      <c r="C53" s="21" t="s">
        <v>72</v>
      </c>
      <c r="D53" s="35" t="s">
        <v>74</v>
      </c>
      <c r="E53" s="22">
        <v>244</v>
      </c>
      <c r="F53" s="67">
        <v>0</v>
      </c>
      <c r="G53" s="67">
        <v>0</v>
      </c>
      <c r="H53" s="68">
        <v>0</v>
      </c>
      <c r="I53" s="1"/>
    </row>
    <row r="54" spans="1:9" ht="29.25">
      <c r="A54" s="69" t="s">
        <v>75</v>
      </c>
      <c r="B54" s="13" t="s">
        <v>76</v>
      </c>
      <c r="C54" s="13"/>
      <c r="D54" s="47"/>
      <c r="E54" s="63"/>
      <c r="F54" s="64">
        <f>F55+F62</f>
        <v>1753.6999999999998</v>
      </c>
      <c r="G54" s="64">
        <f>G55+G62</f>
        <v>1462.5</v>
      </c>
      <c r="H54" s="65">
        <f>H55+H62</f>
        <v>1383.1</v>
      </c>
      <c r="I54" s="1"/>
    </row>
    <row r="55" spans="1:9">
      <c r="A55" s="69" t="s">
        <v>77</v>
      </c>
      <c r="B55" s="13" t="s">
        <v>76</v>
      </c>
      <c r="C55" s="13" t="s">
        <v>8</v>
      </c>
      <c r="D55" s="28" t="s">
        <v>64</v>
      </c>
      <c r="E55" s="63"/>
      <c r="F55" s="70">
        <f>F56+F58+F60</f>
        <v>188</v>
      </c>
      <c r="G55" s="70">
        <f>G56+G58+G60</f>
        <v>157.30000000000001</v>
      </c>
      <c r="H55" s="71">
        <f>H56+H58+H60</f>
        <v>138</v>
      </c>
      <c r="I55" s="1"/>
    </row>
    <row r="56" spans="1:9" ht="18" customHeight="1">
      <c r="A56" s="72" t="s">
        <v>78</v>
      </c>
      <c r="B56" s="21" t="s">
        <v>76</v>
      </c>
      <c r="C56" s="21" t="s">
        <v>8</v>
      </c>
      <c r="D56" s="28" t="s">
        <v>79</v>
      </c>
      <c r="E56" s="63"/>
      <c r="F56" s="70">
        <f>SUM(F57)</f>
        <v>70</v>
      </c>
      <c r="G56" s="70">
        <f t="shared" ref="G56:H56" si="19">SUM(G57)</f>
        <v>39.299999999999997</v>
      </c>
      <c r="H56" s="71">
        <f t="shared" si="19"/>
        <v>20</v>
      </c>
      <c r="I56" s="1"/>
    </row>
    <row r="57" spans="1:9">
      <c r="A57" s="38" t="s">
        <v>67</v>
      </c>
      <c r="B57" s="21" t="s">
        <v>76</v>
      </c>
      <c r="C57" s="21" t="s">
        <v>8</v>
      </c>
      <c r="D57" s="35" t="s">
        <v>79</v>
      </c>
      <c r="E57" s="22">
        <v>244</v>
      </c>
      <c r="F57" s="67">
        <v>70</v>
      </c>
      <c r="G57" s="67">
        <v>39.299999999999997</v>
      </c>
      <c r="H57" s="68">
        <v>20</v>
      </c>
      <c r="I57" s="1"/>
    </row>
    <row r="58" spans="1:9" ht="2.4500000000000002" customHeight="1">
      <c r="A58" s="72" t="s">
        <v>80</v>
      </c>
      <c r="B58" s="21" t="s">
        <v>76</v>
      </c>
      <c r="C58" s="21" t="s">
        <v>8</v>
      </c>
      <c r="D58" s="28" t="s">
        <v>81</v>
      </c>
      <c r="E58" s="15"/>
      <c r="F58" s="64">
        <f>SUM(F59)</f>
        <v>0</v>
      </c>
      <c r="G58" s="64">
        <f t="shared" ref="G58:H58" si="20">SUM(G59)</f>
        <v>0</v>
      </c>
      <c r="H58" s="65">
        <f t="shared" si="20"/>
        <v>0</v>
      </c>
      <c r="I58" s="1"/>
    </row>
    <row r="59" spans="1:9" ht="23.45" hidden="1" customHeight="1">
      <c r="A59" s="38" t="s">
        <v>24</v>
      </c>
      <c r="B59" s="21" t="s">
        <v>76</v>
      </c>
      <c r="C59" s="21" t="s">
        <v>8</v>
      </c>
      <c r="D59" s="35" t="s">
        <v>81</v>
      </c>
      <c r="E59" s="22">
        <v>244</v>
      </c>
      <c r="F59" s="67"/>
      <c r="G59" s="67"/>
      <c r="H59" s="68"/>
      <c r="I59" s="1"/>
    </row>
    <row r="60" spans="1:9" ht="67.150000000000006" customHeight="1">
      <c r="A60" s="73" t="s">
        <v>82</v>
      </c>
      <c r="B60" s="21" t="s">
        <v>76</v>
      </c>
      <c r="C60" s="21" t="s">
        <v>8</v>
      </c>
      <c r="D60" s="28" t="s">
        <v>36</v>
      </c>
      <c r="E60" s="40"/>
      <c r="F60" s="64">
        <f>SUM(F61)</f>
        <v>118</v>
      </c>
      <c r="G60" s="64">
        <f t="shared" ref="G60:H60" si="21">SUM(G61)</f>
        <v>118</v>
      </c>
      <c r="H60" s="64">
        <f t="shared" si="21"/>
        <v>118</v>
      </c>
      <c r="I60" s="1"/>
    </row>
    <row r="61" spans="1:9" ht="27">
      <c r="A61" s="74" t="s">
        <v>67</v>
      </c>
      <c r="B61" s="13" t="s">
        <v>76</v>
      </c>
      <c r="C61" s="21" t="s">
        <v>8</v>
      </c>
      <c r="D61" s="35" t="s">
        <v>83</v>
      </c>
      <c r="E61" s="22">
        <v>244</v>
      </c>
      <c r="F61" s="67">
        <v>118</v>
      </c>
      <c r="G61" s="67">
        <v>118</v>
      </c>
      <c r="H61" s="68">
        <v>118</v>
      </c>
      <c r="I61" s="1"/>
    </row>
    <row r="62" spans="1:9">
      <c r="A62" s="75" t="s">
        <v>84</v>
      </c>
      <c r="B62" s="13" t="s">
        <v>76</v>
      </c>
      <c r="C62" s="13" t="s">
        <v>49</v>
      </c>
      <c r="D62" s="47" t="s">
        <v>85</v>
      </c>
      <c r="E62" s="40"/>
      <c r="F62" s="70">
        <f>F63</f>
        <v>1565.6999999999998</v>
      </c>
      <c r="G62" s="70">
        <f t="shared" ref="G62:H62" si="22">G63</f>
        <v>1305.2</v>
      </c>
      <c r="H62" s="71">
        <f t="shared" si="22"/>
        <v>1245.0999999999999</v>
      </c>
      <c r="I62" s="1"/>
    </row>
    <row r="63" spans="1:9" ht="29.25" customHeight="1">
      <c r="A63" s="72" t="s">
        <v>86</v>
      </c>
      <c r="B63" s="21" t="s">
        <v>76</v>
      </c>
      <c r="C63" s="21" t="s">
        <v>49</v>
      </c>
      <c r="D63" s="76" t="s">
        <v>85</v>
      </c>
      <c r="E63" s="40"/>
      <c r="F63" s="64">
        <f>F64+F78+F80+F82</f>
        <v>1565.6999999999998</v>
      </c>
      <c r="G63" s="64">
        <f t="shared" ref="G63:H63" si="23">G64+G78+G80+G82</f>
        <v>1305.2</v>
      </c>
      <c r="H63" s="64">
        <f t="shared" si="23"/>
        <v>1245.0999999999999</v>
      </c>
      <c r="I63" s="1"/>
    </row>
    <row r="64" spans="1:9">
      <c r="A64" s="72" t="s">
        <v>87</v>
      </c>
      <c r="B64" s="21" t="s">
        <v>76</v>
      </c>
      <c r="C64" s="21" t="s">
        <v>49</v>
      </c>
      <c r="D64" s="76" t="s">
        <v>88</v>
      </c>
      <c r="E64" s="40"/>
      <c r="F64" s="70">
        <f>F65+F67+F71+F73+F76</f>
        <v>1492.2</v>
      </c>
      <c r="G64" s="70">
        <f>G65+G67+G71+G73+G76</f>
        <v>1244.2</v>
      </c>
      <c r="H64" s="70">
        <f>H65+H67+H71+H73+H76</f>
        <v>1219.0999999999999</v>
      </c>
      <c r="I64" s="1"/>
    </row>
    <row r="65" spans="1:9" ht="29.45" customHeight="1">
      <c r="A65" s="77" t="s">
        <v>89</v>
      </c>
      <c r="B65" s="21" t="s">
        <v>76</v>
      </c>
      <c r="C65" s="21" t="s">
        <v>49</v>
      </c>
      <c r="D65" s="78" t="s">
        <v>90</v>
      </c>
      <c r="E65" s="40"/>
      <c r="F65" s="64">
        <f>SUM(F66)</f>
        <v>35.200000000000003</v>
      </c>
      <c r="G65" s="64">
        <f t="shared" ref="G65:H65" si="24">SUM(G66)</f>
        <v>50</v>
      </c>
      <c r="H65" s="65">
        <f t="shared" si="24"/>
        <v>40</v>
      </c>
      <c r="I65" s="1"/>
    </row>
    <row r="66" spans="1:9">
      <c r="A66" s="34" t="s">
        <v>67</v>
      </c>
      <c r="B66" s="21" t="s">
        <v>76</v>
      </c>
      <c r="C66" s="21" t="s">
        <v>49</v>
      </c>
      <c r="D66" s="35" t="s">
        <v>90</v>
      </c>
      <c r="E66" s="40">
        <v>244</v>
      </c>
      <c r="F66" s="79">
        <f>87-51.8</f>
        <v>35.200000000000003</v>
      </c>
      <c r="G66" s="79">
        <v>50</v>
      </c>
      <c r="H66" s="80">
        <v>40</v>
      </c>
      <c r="I66" s="1"/>
    </row>
    <row r="67" spans="1:9" ht="60">
      <c r="A67" s="81" t="s">
        <v>91</v>
      </c>
      <c r="B67" s="21" t="s">
        <v>76</v>
      </c>
      <c r="C67" s="21" t="s">
        <v>49</v>
      </c>
      <c r="D67" s="22" t="s">
        <v>92</v>
      </c>
      <c r="E67" s="40"/>
      <c r="F67" s="26">
        <f>F68+F69+F70</f>
        <v>1369</v>
      </c>
      <c r="G67" s="26">
        <f>G68+G69+G70</f>
        <v>1141.2</v>
      </c>
      <c r="H67" s="26">
        <f>H68+H69+H70</f>
        <v>1130.0999999999999</v>
      </c>
      <c r="I67" s="1"/>
    </row>
    <row r="68" spans="1:9">
      <c r="A68" s="34" t="s">
        <v>93</v>
      </c>
      <c r="B68" s="21" t="s">
        <v>76</v>
      </c>
      <c r="C68" s="21" t="s">
        <v>49</v>
      </c>
      <c r="D68" s="22" t="s">
        <v>92</v>
      </c>
      <c r="E68" s="40">
        <v>111</v>
      </c>
      <c r="F68" s="41">
        <f>684+206</f>
        <v>890</v>
      </c>
      <c r="G68" s="41">
        <v>718.2</v>
      </c>
      <c r="H68" s="42">
        <v>754.1</v>
      </c>
      <c r="I68" s="1"/>
    </row>
    <row r="69" spans="1:9" ht="39" customHeight="1">
      <c r="A69" s="20" t="s">
        <v>94</v>
      </c>
      <c r="B69" s="21" t="s">
        <v>76</v>
      </c>
      <c r="C69" s="21" t="s">
        <v>49</v>
      </c>
      <c r="D69" s="22" t="s">
        <v>92</v>
      </c>
      <c r="E69" s="22">
        <v>119</v>
      </c>
      <c r="F69" s="23">
        <f>207+62</f>
        <v>269</v>
      </c>
      <c r="G69" s="23">
        <v>217</v>
      </c>
      <c r="H69" s="24">
        <v>228</v>
      </c>
      <c r="I69" s="1"/>
    </row>
    <row r="70" spans="1:9">
      <c r="A70" s="38" t="s">
        <v>70</v>
      </c>
      <c r="B70" s="21" t="s">
        <v>76</v>
      </c>
      <c r="C70" s="21" t="s">
        <v>49</v>
      </c>
      <c r="D70" s="22" t="s">
        <v>92</v>
      </c>
      <c r="E70" s="40">
        <v>244</v>
      </c>
      <c r="F70" s="41">
        <f>190+10+10</f>
        <v>210</v>
      </c>
      <c r="G70" s="41">
        <v>206</v>
      </c>
      <c r="H70" s="41">
        <v>148</v>
      </c>
      <c r="I70" s="1"/>
    </row>
    <row r="71" spans="1:9">
      <c r="A71" s="82" t="s">
        <v>95</v>
      </c>
      <c r="B71" s="21" t="s">
        <v>76</v>
      </c>
      <c r="C71" s="21" t="s">
        <v>49</v>
      </c>
      <c r="D71" s="40" t="s">
        <v>96</v>
      </c>
      <c r="E71" s="40"/>
      <c r="F71" s="30">
        <f>SUM(F72)</f>
        <v>45</v>
      </c>
      <c r="G71" s="30">
        <f t="shared" ref="G71:H71" si="25">SUM(G72)</f>
        <v>20</v>
      </c>
      <c r="H71" s="31">
        <f t="shared" si="25"/>
        <v>15</v>
      </c>
      <c r="I71" s="1"/>
    </row>
    <row r="72" spans="1:9">
      <c r="A72" s="83" t="s">
        <v>70</v>
      </c>
      <c r="B72" s="21" t="s">
        <v>76</v>
      </c>
      <c r="C72" s="21" t="s">
        <v>49</v>
      </c>
      <c r="D72" s="40" t="s">
        <v>96</v>
      </c>
      <c r="E72" s="40">
        <v>244</v>
      </c>
      <c r="F72" s="41">
        <v>45</v>
      </c>
      <c r="G72" s="41">
        <v>20</v>
      </c>
      <c r="H72" s="42">
        <v>15</v>
      </c>
      <c r="I72" s="1"/>
    </row>
    <row r="73" spans="1:9" ht="58.5" customHeight="1">
      <c r="A73" s="84" t="s">
        <v>97</v>
      </c>
      <c r="B73" s="21" t="s">
        <v>76</v>
      </c>
      <c r="C73" s="21" t="s">
        <v>49</v>
      </c>
      <c r="D73" s="22" t="s">
        <v>98</v>
      </c>
      <c r="E73" s="22"/>
      <c r="F73" s="26">
        <f>F74+F75</f>
        <v>29</v>
      </c>
      <c r="G73" s="26">
        <f>G74+G75</f>
        <v>19</v>
      </c>
      <c r="H73" s="26">
        <f>H74+H75</f>
        <v>20</v>
      </c>
      <c r="I73" s="1"/>
    </row>
    <row r="74" spans="1:9">
      <c r="A74" s="34" t="s">
        <v>67</v>
      </c>
      <c r="B74" s="21" t="s">
        <v>76</v>
      </c>
      <c r="C74" s="21" t="s">
        <v>49</v>
      </c>
      <c r="D74" s="22" t="s">
        <v>98</v>
      </c>
      <c r="E74" s="40">
        <v>244</v>
      </c>
      <c r="F74" s="41">
        <v>29</v>
      </c>
      <c r="G74" s="41">
        <v>19</v>
      </c>
      <c r="H74" s="41">
        <v>20</v>
      </c>
      <c r="I74" s="1"/>
    </row>
    <row r="75" spans="1:9" ht="2.25" customHeight="1">
      <c r="A75" s="39" t="s">
        <v>27</v>
      </c>
      <c r="B75" s="21" t="s">
        <v>76</v>
      </c>
      <c r="C75" s="21" t="s">
        <v>49</v>
      </c>
      <c r="D75" s="22" t="s">
        <v>98</v>
      </c>
      <c r="E75" s="40">
        <v>853</v>
      </c>
      <c r="F75" s="41">
        <v>0</v>
      </c>
      <c r="G75" s="41">
        <v>0</v>
      </c>
      <c r="H75" s="41">
        <v>0</v>
      </c>
      <c r="I75" s="1"/>
    </row>
    <row r="76" spans="1:9">
      <c r="A76" s="85" t="s">
        <v>99</v>
      </c>
      <c r="B76" s="21" t="s">
        <v>76</v>
      </c>
      <c r="C76" s="21" t="s">
        <v>49</v>
      </c>
      <c r="D76" s="40" t="s">
        <v>100</v>
      </c>
      <c r="E76" s="40"/>
      <c r="F76" s="30">
        <f>SUM(F77)</f>
        <v>14</v>
      </c>
      <c r="G76" s="30">
        <f t="shared" ref="G76:H76" si="26">SUM(G77)</f>
        <v>14</v>
      </c>
      <c r="H76" s="31">
        <f t="shared" si="26"/>
        <v>14</v>
      </c>
      <c r="I76" s="1"/>
    </row>
    <row r="77" spans="1:9">
      <c r="A77" s="38" t="s">
        <v>70</v>
      </c>
      <c r="B77" s="21" t="s">
        <v>76</v>
      </c>
      <c r="C77" s="21" t="s">
        <v>49</v>
      </c>
      <c r="D77" s="40" t="s">
        <v>100</v>
      </c>
      <c r="E77" s="40">
        <v>244</v>
      </c>
      <c r="F77" s="41">
        <v>14</v>
      </c>
      <c r="G77" s="41">
        <v>14</v>
      </c>
      <c r="H77" s="42">
        <v>14</v>
      </c>
      <c r="I77" s="1"/>
    </row>
    <row r="78" spans="1:9" ht="30">
      <c r="A78" s="72" t="s">
        <v>101</v>
      </c>
      <c r="B78" s="21" t="s">
        <v>76</v>
      </c>
      <c r="C78" s="21" t="s">
        <v>49</v>
      </c>
      <c r="D78" s="22" t="s">
        <v>102</v>
      </c>
      <c r="E78" s="22"/>
      <c r="F78" s="26">
        <f>SUM(F79)</f>
        <v>33.1</v>
      </c>
      <c r="G78" s="26">
        <f t="shared" ref="G78:H78" si="27">SUM(G79)</f>
        <v>31</v>
      </c>
      <c r="H78" s="33">
        <f t="shared" si="27"/>
        <v>11</v>
      </c>
      <c r="I78" s="1"/>
    </row>
    <row r="79" spans="1:9">
      <c r="A79" s="38" t="s">
        <v>70</v>
      </c>
      <c r="B79" s="21" t="s">
        <v>76</v>
      </c>
      <c r="C79" s="21" t="s">
        <v>49</v>
      </c>
      <c r="D79" s="22" t="s">
        <v>103</v>
      </c>
      <c r="E79" s="40">
        <v>244</v>
      </c>
      <c r="F79" s="41">
        <v>33.1</v>
      </c>
      <c r="G79" s="41">
        <v>31</v>
      </c>
      <c r="H79" s="42">
        <v>11</v>
      </c>
      <c r="I79" s="1"/>
    </row>
    <row r="80" spans="1:9">
      <c r="A80" s="86" t="s">
        <v>104</v>
      </c>
      <c r="B80" s="21" t="s">
        <v>76</v>
      </c>
      <c r="C80" s="21" t="s">
        <v>49</v>
      </c>
      <c r="D80" s="40" t="s">
        <v>105</v>
      </c>
      <c r="E80" s="40"/>
      <c r="F80" s="30">
        <f>SUM(F81)</f>
        <v>9.6000000000000014</v>
      </c>
      <c r="G80" s="30">
        <f t="shared" ref="G80:H80" si="28">SUM(G81)</f>
        <v>10</v>
      </c>
      <c r="H80" s="31">
        <f t="shared" si="28"/>
        <v>5</v>
      </c>
      <c r="I80" s="1"/>
    </row>
    <row r="81" spans="1:9">
      <c r="A81" s="38" t="s">
        <v>70</v>
      </c>
      <c r="B81" s="21" t="s">
        <v>76</v>
      </c>
      <c r="C81" s="21" t="s">
        <v>49</v>
      </c>
      <c r="D81" s="40" t="s">
        <v>106</v>
      </c>
      <c r="E81" s="40">
        <v>244</v>
      </c>
      <c r="F81" s="41">
        <f>30-20.4</f>
        <v>9.6000000000000014</v>
      </c>
      <c r="G81" s="41">
        <v>10</v>
      </c>
      <c r="H81" s="42">
        <v>5</v>
      </c>
      <c r="I81" s="1"/>
    </row>
    <row r="82" spans="1:9" ht="30">
      <c r="A82" s="72" t="s">
        <v>107</v>
      </c>
      <c r="B82" s="21" t="s">
        <v>76</v>
      </c>
      <c r="C82" s="21" t="s">
        <v>49</v>
      </c>
      <c r="D82" s="22" t="s">
        <v>108</v>
      </c>
      <c r="E82" s="22"/>
      <c r="F82" s="26">
        <f>SUM(F83)</f>
        <v>30.8</v>
      </c>
      <c r="G82" s="26">
        <f t="shared" ref="G82:H82" si="29">SUM(G83)</f>
        <v>20</v>
      </c>
      <c r="H82" s="33">
        <f t="shared" si="29"/>
        <v>10</v>
      </c>
      <c r="I82" s="1"/>
    </row>
    <row r="83" spans="1:9">
      <c r="A83" s="38" t="s">
        <v>70</v>
      </c>
      <c r="B83" s="21" t="s">
        <v>76</v>
      </c>
      <c r="C83" s="21" t="s">
        <v>49</v>
      </c>
      <c r="D83" s="22" t="s">
        <v>109</v>
      </c>
      <c r="E83" s="40">
        <v>244</v>
      </c>
      <c r="F83" s="41">
        <f>30+0.8</f>
        <v>30.8</v>
      </c>
      <c r="G83" s="41">
        <v>20</v>
      </c>
      <c r="H83" s="42">
        <v>10</v>
      </c>
      <c r="I83" s="1"/>
    </row>
    <row r="84" spans="1:9">
      <c r="A84" s="69" t="s">
        <v>110</v>
      </c>
      <c r="B84" s="13" t="s">
        <v>111</v>
      </c>
      <c r="C84" s="13"/>
      <c r="D84" s="47"/>
      <c r="E84" s="40"/>
      <c r="F84" s="30">
        <f>F85+F94</f>
        <v>1767.6999999999998</v>
      </c>
      <c r="G84" s="30">
        <f>G85+G94</f>
        <v>992.7</v>
      </c>
      <c r="H84" s="30">
        <f>H85+H94</f>
        <v>1004.1</v>
      </c>
      <c r="I84" s="1"/>
    </row>
    <row r="85" spans="1:9">
      <c r="A85" s="69" t="s">
        <v>112</v>
      </c>
      <c r="B85" s="13" t="s">
        <v>111</v>
      </c>
      <c r="C85" s="13" t="s">
        <v>6</v>
      </c>
      <c r="D85" s="28" t="s">
        <v>113</v>
      </c>
      <c r="E85" s="40"/>
      <c r="F85" s="30">
        <f>F86</f>
        <v>937.09999999999991</v>
      </c>
      <c r="G85" s="30">
        <f t="shared" ref="G85:H85" si="30">G86</f>
        <v>162.1</v>
      </c>
      <c r="H85" s="30">
        <f t="shared" si="30"/>
        <v>173.5</v>
      </c>
      <c r="I85" s="1"/>
    </row>
    <row r="86" spans="1:9" ht="39">
      <c r="A86" s="12" t="s">
        <v>114</v>
      </c>
      <c r="B86" s="21" t="s">
        <v>111</v>
      </c>
      <c r="C86" s="21" t="s">
        <v>6</v>
      </c>
      <c r="D86" s="28" t="s">
        <v>115</v>
      </c>
      <c r="E86" s="40"/>
      <c r="F86" s="26">
        <f>F87+F91</f>
        <v>937.09999999999991</v>
      </c>
      <c r="G86" s="26">
        <f t="shared" ref="G86:H86" si="31">G87+G91</f>
        <v>162.1</v>
      </c>
      <c r="H86" s="26">
        <f t="shared" si="31"/>
        <v>173.5</v>
      </c>
      <c r="I86" s="1"/>
    </row>
    <row r="87" spans="1:9" ht="39">
      <c r="A87" s="122" t="s">
        <v>114</v>
      </c>
      <c r="B87" s="21" t="s">
        <v>111</v>
      </c>
      <c r="C87" s="21" t="s">
        <v>6</v>
      </c>
      <c r="D87" s="22" t="s">
        <v>116</v>
      </c>
      <c r="E87" s="40"/>
      <c r="F87" s="23">
        <f>SUM(F88:F90)</f>
        <v>256.39999999999998</v>
      </c>
      <c r="G87" s="23">
        <f t="shared" ref="G87:H87" si="32">SUM(G88:G90)</f>
        <v>162.1</v>
      </c>
      <c r="H87" s="23">
        <f t="shared" si="32"/>
        <v>173.5</v>
      </c>
      <c r="I87" s="1"/>
    </row>
    <row r="88" spans="1:9" ht="39">
      <c r="A88" s="20" t="s">
        <v>23</v>
      </c>
      <c r="B88" s="118" t="s">
        <v>111</v>
      </c>
      <c r="C88" s="118" t="s">
        <v>6</v>
      </c>
      <c r="D88" s="119" t="s">
        <v>116</v>
      </c>
      <c r="E88" s="119">
        <v>242</v>
      </c>
      <c r="F88" s="123">
        <v>2</v>
      </c>
      <c r="G88" s="123">
        <v>0</v>
      </c>
      <c r="H88" s="124">
        <v>0</v>
      </c>
      <c r="I88" s="1"/>
    </row>
    <row r="89" spans="1:9">
      <c r="A89" s="87" t="s">
        <v>67</v>
      </c>
      <c r="B89" s="21" t="s">
        <v>111</v>
      </c>
      <c r="C89" s="21" t="s">
        <v>6</v>
      </c>
      <c r="D89" s="40" t="s">
        <v>116</v>
      </c>
      <c r="E89" s="40">
        <v>244</v>
      </c>
      <c r="F89" s="41">
        <f>34+20.3+23+14.8</f>
        <v>92.1</v>
      </c>
      <c r="G89" s="41">
        <v>37.6</v>
      </c>
      <c r="H89" s="42">
        <v>40.299999999999997</v>
      </c>
      <c r="I89" s="1"/>
    </row>
    <row r="90" spans="1:9">
      <c r="A90" s="38" t="s">
        <v>117</v>
      </c>
      <c r="B90" s="21" t="s">
        <v>111</v>
      </c>
      <c r="C90" s="21" t="s">
        <v>6</v>
      </c>
      <c r="D90" s="40" t="s">
        <v>116</v>
      </c>
      <c r="E90" s="40">
        <v>247</v>
      </c>
      <c r="F90" s="41">
        <f>117+0.1+25.2+20</f>
        <v>162.29999999999998</v>
      </c>
      <c r="G90" s="41">
        <v>124.5</v>
      </c>
      <c r="H90" s="42">
        <v>133.19999999999999</v>
      </c>
      <c r="I90" s="1"/>
    </row>
    <row r="91" spans="1:9" ht="39">
      <c r="A91" s="121" t="s">
        <v>140</v>
      </c>
      <c r="B91" s="118" t="s">
        <v>111</v>
      </c>
      <c r="C91" s="118" t="s">
        <v>6</v>
      </c>
      <c r="D91" s="119" t="s">
        <v>139</v>
      </c>
      <c r="E91" s="40"/>
      <c r="F91" s="123">
        <f>SUM(F92:F93)</f>
        <v>680.69999999999993</v>
      </c>
      <c r="G91" s="123">
        <f t="shared" ref="G91:H91" si="33">SUM(G92:G93)</f>
        <v>0</v>
      </c>
      <c r="H91" s="123">
        <f t="shared" si="33"/>
        <v>0</v>
      </c>
      <c r="I91" s="1"/>
    </row>
    <row r="92" spans="1:9" ht="14.45" customHeight="1">
      <c r="A92" s="87" t="s">
        <v>67</v>
      </c>
      <c r="B92" s="21" t="s">
        <v>111</v>
      </c>
      <c r="C92" s="21" t="s">
        <v>6</v>
      </c>
      <c r="D92" s="40" t="s">
        <v>139</v>
      </c>
      <c r="E92" s="40">
        <v>244</v>
      </c>
      <c r="F92" s="41">
        <f>387.9+206.5</f>
        <v>594.4</v>
      </c>
      <c r="G92" s="41">
        <v>0</v>
      </c>
      <c r="H92" s="42">
        <v>0</v>
      </c>
      <c r="I92" s="1"/>
    </row>
    <row r="93" spans="1:9" ht="14.45" customHeight="1">
      <c r="A93" s="128" t="s">
        <v>126</v>
      </c>
      <c r="B93" s="21" t="s">
        <v>111</v>
      </c>
      <c r="C93" s="21" t="s">
        <v>6</v>
      </c>
      <c r="D93" s="40" t="s">
        <v>139</v>
      </c>
      <c r="E93" s="40">
        <v>414</v>
      </c>
      <c r="F93" s="41">
        <v>86.3</v>
      </c>
      <c r="G93" s="41"/>
      <c r="H93" s="42"/>
      <c r="I93" s="1"/>
    </row>
    <row r="94" spans="1:9" ht="39" customHeight="1">
      <c r="A94" s="95" t="s">
        <v>120</v>
      </c>
      <c r="B94" s="13" t="s">
        <v>111</v>
      </c>
      <c r="C94" s="13" t="s">
        <v>6</v>
      </c>
      <c r="D94" s="15" t="s">
        <v>121</v>
      </c>
      <c r="E94" s="22"/>
      <c r="F94" s="26">
        <f>SUM(F95)</f>
        <v>830.6</v>
      </c>
      <c r="G94" s="26">
        <f t="shared" ref="G94:H94" si="34">SUM(G95)</f>
        <v>830.6</v>
      </c>
      <c r="H94" s="33">
        <f t="shared" si="34"/>
        <v>830.6</v>
      </c>
      <c r="I94" s="1"/>
    </row>
    <row r="95" spans="1:9" ht="16.149999999999999" customHeight="1">
      <c r="A95" s="96" t="s">
        <v>32</v>
      </c>
      <c r="B95" s="21" t="s">
        <v>111</v>
      </c>
      <c r="C95" s="21" t="s">
        <v>6</v>
      </c>
      <c r="D95" s="22" t="s">
        <v>121</v>
      </c>
      <c r="E95" s="40">
        <v>540</v>
      </c>
      <c r="F95" s="41">
        <v>830.6</v>
      </c>
      <c r="G95" s="41">
        <v>830.6</v>
      </c>
      <c r="H95" s="42">
        <v>830.6</v>
      </c>
      <c r="I95" s="1"/>
    </row>
    <row r="96" spans="1:9" ht="20.45" customHeight="1">
      <c r="A96" s="88" t="s">
        <v>143</v>
      </c>
      <c r="B96" s="13" t="s">
        <v>58</v>
      </c>
      <c r="C96" s="13"/>
      <c r="D96" s="15"/>
      <c r="E96" s="15"/>
      <c r="F96" s="126">
        <f>F97</f>
        <v>10</v>
      </c>
      <c r="G96" s="41"/>
      <c r="H96" s="42"/>
      <c r="I96" s="1"/>
    </row>
    <row r="97" spans="1:9" ht="18" customHeight="1">
      <c r="A97" s="88" t="s">
        <v>144</v>
      </c>
      <c r="B97" s="13" t="s">
        <v>58</v>
      </c>
      <c r="C97" s="13" t="s">
        <v>49</v>
      </c>
      <c r="D97" s="15"/>
      <c r="E97" s="15"/>
      <c r="F97" s="126">
        <f>SUM(F98)</f>
        <v>10</v>
      </c>
      <c r="G97" s="41"/>
      <c r="H97" s="42"/>
      <c r="I97" s="1"/>
    </row>
    <row r="98" spans="1:9" ht="18" customHeight="1">
      <c r="A98" s="91" t="s">
        <v>39</v>
      </c>
      <c r="B98" s="13" t="s">
        <v>58</v>
      </c>
      <c r="C98" s="13" t="s">
        <v>49</v>
      </c>
      <c r="D98" s="15" t="s">
        <v>38</v>
      </c>
      <c r="E98" s="127"/>
      <c r="F98" s="125">
        <f>SUM(F99)</f>
        <v>10</v>
      </c>
      <c r="G98" s="41"/>
      <c r="H98" s="42"/>
      <c r="I98" s="1"/>
    </row>
    <row r="99" spans="1:9" ht="39.6" customHeight="1">
      <c r="A99" s="38" t="s">
        <v>145</v>
      </c>
      <c r="B99" s="13" t="s">
        <v>58</v>
      </c>
      <c r="C99" s="13" t="s">
        <v>49</v>
      </c>
      <c r="D99" s="15" t="s">
        <v>38</v>
      </c>
      <c r="E99" s="22">
        <v>313</v>
      </c>
      <c r="F99" s="23">
        <v>10</v>
      </c>
      <c r="G99" s="23">
        <v>0</v>
      </c>
      <c r="H99" s="24">
        <v>0</v>
      </c>
      <c r="I99" s="1"/>
    </row>
    <row r="100" spans="1:9" ht="26.25">
      <c r="A100" s="17" t="s">
        <v>130</v>
      </c>
      <c r="B100" s="15">
        <v>13</v>
      </c>
      <c r="C100" s="101"/>
      <c r="D100" s="15"/>
      <c r="E100" s="22"/>
      <c r="F100" s="26">
        <f>SUM(F101)</f>
        <v>0.3</v>
      </c>
      <c r="G100" s="26">
        <f t="shared" ref="G100:H101" si="35">SUM(G101)</f>
        <v>0</v>
      </c>
      <c r="H100" s="33">
        <f t="shared" si="35"/>
        <v>0</v>
      </c>
      <c r="I100" s="1"/>
    </row>
    <row r="101" spans="1:9" ht="30" customHeight="1">
      <c r="A101" s="102" t="s">
        <v>131</v>
      </c>
      <c r="B101" s="15">
        <v>13</v>
      </c>
      <c r="C101" s="13" t="s">
        <v>6</v>
      </c>
      <c r="D101" s="15" t="s">
        <v>36</v>
      </c>
      <c r="E101" s="22"/>
      <c r="F101" s="26">
        <f>SUM(F102)</f>
        <v>0.3</v>
      </c>
      <c r="G101" s="26">
        <f t="shared" si="35"/>
        <v>0</v>
      </c>
      <c r="H101" s="33">
        <f t="shared" si="35"/>
        <v>0</v>
      </c>
      <c r="I101" s="1"/>
    </row>
    <row r="102" spans="1:9" ht="26.25">
      <c r="A102" s="96" t="s">
        <v>132</v>
      </c>
      <c r="B102" s="22">
        <v>13</v>
      </c>
      <c r="C102" s="21" t="s">
        <v>6</v>
      </c>
      <c r="D102" s="22" t="s">
        <v>133</v>
      </c>
      <c r="E102" s="22">
        <v>730</v>
      </c>
      <c r="F102" s="23">
        <v>0.3</v>
      </c>
      <c r="G102" s="23">
        <v>0</v>
      </c>
      <c r="H102" s="24">
        <v>0</v>
      </c>
      <c r="I102" s="1"/>
    </row>
    <row r="103" spans="1:9">
      <c r="A103" s="96" t="s">
        <v>134</v>
      </c>
      <c r="B103" s="40">
        <v>99</v>
      </c>
      <c r="C103" s="40">
        <v>99</v>
      </c>
      <c r="D103" s="47"/>
      <c r="E103" s="47"/>
      <c r="F103" s="41">
        <f>SUM(F104)</f>
        <v>0</v>
      </c>
      <c r="G103" s="41">
        <f t="shared" ref="G103:H103" si="36">SUM(G104)</f>
        <v>95.7</v>
      </c>
      <c r="H103" s="42">
        <f t="shared" si="36"/>
        <v>187.1</v>
      </c>
      <c r="I103" s="1"/>
    </row>
    <row r="104" spans="1:9">
      <c r="A104" s="96" t="s">
        <v>134</v>
      </c>
      <c r="B104" s="40">
        <v>99</v>
      </c>
      <c r="C104" s="40">
        <v>99</v>
      </c>
      <c r="D104" s="35" t="s">
        <v>135</v>
      </c>
      <c r="E104" s="40">
        <v>880</v>
      </c>
      <c r="F104" s="41">
        <v>0</v>
      </c>
      <c r="G104" s="41">
        <v>95.7</v>
      </c>
      <c r="H104" s="42">
        <v>187.1</v>
      </c>
      <c r="I104" s="1"/>
    </row>
    <row r="105" spans="1:9" ht="15.75" thickBot="1">
      <c r="A105" s="103"/>
      <c r="B105" s="104"/>
      <c r="C105" s="105"/>
      <c r="D105" s="106" t="s">
        <v>136</v>
      </c>
      <c r="E105" s="107"/>
      <c r="F105" s="108">
        <f>F6+F34+F42+F45+F54+F84+F96+F100+F103</f>
        <v>5172.8</v>
      </c>
      <c r="G105" s="108">
        <f>G6+G34+G42+G45+G54+G84+G96+G100+G103</f>
        <v>4188.5999999999995</v>
      </c>
      <c r="H105" s="108">
        <f>H6+H34+H42+H45+H54+H84+H96+H100+H103</f>
        <v>4107</v>
      </c>
      <c r="I105" s="1"/>
    </row>
    <row r="106" spans="1:9">
      <c r="A106" s="110"/>
      <c r="B106" s="111"/>
      <c r="C106" s="112"/>
      <c r="D106" s="113"/>
      <c r="E106" s="114"/>
      <c r="F106" s="115"/>
      <c r="G106" s="115"/>
      <c r="H106" s="115"/>
    </row>
    <row r="107" spans="1:9">
      <c r="B107" s="1"/>
      <c r="C107" s="2"/>
      <c r="D107" s="1"/>
      <c r="E107" s="1"/>
      <c r="F107" s="1"/>
      <c r="G107" s="1"/>
      <c r="H107" s="1"/>
    </row>
    <row r="108" spans="1:9">
      <c r="B108" s="1"/>
      <c r="C108" s="2"/>
      <c r="D108" s="1"/>
      <c r="E108" s="1"/>
      <c r="F108" s="1"/>
      <c r="G108" s="1"/>
      <c r="H108" s="116"/>
    </row>
    <row r="109" spans="1:9">
      <c r="B109" s="1"/>
      <c r="C109" s="2"/>
      <c r="D109" s="1"/>
      <c r="E109" s="1"/>
      <c r="F109" s="1"/>
      <c r="G109" s="1"/>
      <c r="H109" s="1"/>
    </row>
    <row r="110" spans="1:9">
      <c r="B110" s="1"/>
      <c r="C110" s="2"/>
      <c r="D110" s="1"/>
      <c r="E110" s="1"/>
      <c r="F110" s="1"/>
      <c r="G110" s="1"/>
      <c r="H110" s="1"/>
    </row>
    <row r="111" spans="1:9">
      <c r="B111" s="1"/>
      <c r="C111" s="2"/>
      <c r="D111" s="1"/>
      <c r="E111" s="1"/>
      <c r="F111" s="1"/>
      <c r="G111" s="1"/>
      <c r="H111" s="1"/>
    </row>
    <row r="112" spans="1:9">
      <c r="B112" s="1"/>
      <c r="C112" s="2"/>
      <c r="D112" s="1"/>
      <c r="E112" s="1"/>
      <c r="F112" s="1"/>
      <c r="G112" s="1"/>
      <c r="H112" s="1"/>
    </row>
    <row r="113" spans="2:8">
      <c r="B113" s="1"/>
      <c r="C113" s="2"/>
      <c r="D113" s="1"/>
      <c r="E113" s="1"/>
      <c r="F113" s="1"/>
      <c r="G113" s="1"/>
      <c r="H113" s="1"/>
    </row>
    <row r="114" spans="2:8">
      <c r="B114" s="1"/>
      <c r="C114" s="2"/>
      <c r="D114" s="1"/>
      <c r="E114" s="1"/>
      <c r="F114" s="1"/>
      <c r="G114" s="1"/>
      <c r="H114" s="1"/>
    </row>
    <row r="115" spans="2:8">
      <c r="B115" s="1"/>
      <c r="C115" s="2"/>
      <c r="D115" s="1"/>
      <c r="E115" s="1"/>
      <c r="F115" s="1"/>
      <c r="G115" s="1"/>
      <c r="H115" s="1"/>
    </row>
    <row r="116" spans="2:8">
      <c r="B116" s="1"/>
      <c r="C116" s="2"/>
      <c r="D116" s="1"/>
      <c r="E116" s="1"/>
      <c r="F116" s="1"/>
      <c r="G116" s="1"/>
      <c r="H116" s="1"/>
    </row>
    <row r="117" spans="2:8">
      <c r="B117" s="1"/>
      <c r="C117" s="2"/>
      <c r="D117" s="1"/>
      <c r="E117" s="1"/>
      <c r="F117" s="1"/>
      <c r="G117" s="1"/>
      <c r="H117" s="1"/>
    </row>
    <row r="118" spans="2:8">
      <c r="B118" s="1"/>
      <c r="C118" s="2"/>
      <c r="D118" s="1"/>
      <c r="E118" s="1"/>
      <c r="F118" s="1"/>
      <c r="G118" s="1"/>
      <c r="H118" s="1"/>
    </row>
    <row r="119" spans="2:8">
      <c r="B119" s="1"/>
      <c r="C119" s="2"/>
      <c r="D119" s="1"/>
      <c r="E119" s="1"/>
      <c r="F119" s="1"/>
      <c r="G119" s="1"/>
      <c r="H119" s="1"/>
    </row>
    <row r="120" spans="2:8">
      <c r="B120" s="1"/>
      <c r="C120" s="2"/>
      <c r="D120" s="1"/>
      <c r="E120" s="1"/>
      <c r="F120" s="1"/>
      <c r="G120" s="1"/>
      <c r="H120" s="1"/>
    </row>
    <row r="121" spans="2:8">
      <c r="B121" s="1"/>
      <c r="C121" s="2"/>
      <c r="D121" s="1"/>
      <c r="E121" s="1"/>
      <c r="F121" s="1"/>
      <c r="G121" s="1"/>
      <c r="H121" s="1"/>
    </row>
    <row r="122" spans="2:8">
      <c r="B122" s="1"/>
      <c r="C122" s="2"/>
      <c r="D122" s="1"/>
      <c r="E122" s="1"/>
      <c r="F122" s="1"/>
      <c r="G122" s="1"/>
      <c r="H122" s="1"/>
    </row>
    <row r="123" spans="2:8">
      <c r="B123" s="1"/>
      <c r="C123" s="2"/>
      <c r="D123" s="1"/>
      <c r="E123" s="1"/>
      <c r="F123" s="1"/>
      <c r="G123" s="1"/>
      <c r="H123" s="1"/>
    </row>
    <row r="124" spans="2:8">
      <c r="B124" s="1"/>
      <c r="C124" s="2"/>
      <c r="D124" s="1"/>
      <c r="E124" s="1"/>
      <c r="F124" s="1"/>
      <c r="G124" s="1"/>
      <c r="H124" s="1"/>
    </row>
    <row r="125" spans="2:8">
      <c r="B125" s="1"/>
      <c r="C125" s="2"/>
      <c r="D125" s="1"/>
      <c r="E125" s="1"/>
      <c r="F125" s="1"/>
      <c r="G125" s="1"/>
      <c r="H125" s="1"/>
    </row>
    <row r="126" spans="2:8">
      <c r="B126" s="1"/>
      <c r="C126" s="2"/>
      <c r="D126" s="1"/>
      <c r="E126" s="1"/>
      <c r="F126" s="1"/>
      <c r="G126" s="1"/>
      <c r="H126" s="1"/>
    </row>
    <row r="127" spans="2:8">
      <c r="B127" s="1"/>
      <c r="C127" s="2"/>
      <c r="D127" s="1"/>
      <c r="E127" s="1"/>
      <c r="F127" s="1"/>
      <c r="G127" s="1"/>
      <c r="H127" s="1"/>
    </row>
    <row r="128" spans="2:8">
      <c r="B128" s="1"/>
      <c r="C128" s="2"/>
      <c r="D128" s="1"/>
      <c r="E128" s="1"/>
      <c r="F128" s="1"/>
      <c r="G128" s="1"/>
      <c r="H128" s="1"/>
    </row>
    <row r="129" spans="2:8">
      <c r="B129" s="1"/>
      <c r="C129" s="2"/>
      <c r="D129" s="1"/>
      <c r="E129" s="1"/>
      <c r="F129" s="1"/>
      <c r="G129" s="1"/>
      <c r="H129" s="1"/>
    </row>
    <row r="130" spans="2:8">
      <c r="B130" s="1"/>
      <c r="C130" s="2"/>
      <c r="D130" s="1"/>
      <c r="E130" s="1"/>
      <c r="F130" s="1"/>
      <c r="G130" s="1"/>
      <c r="H130" s="1"/>
    </row>
    <row r="131" spans="2:8">
      <c r="B131" s="1"/>
      <c r="C131" s="2"/>
      <c r="D131" s="1"/>
      <c r="E131" s="1"/>
      <c r="F131" s="1"/>
      <c r="G131" s="1"/>
      <c r="H131" s="1"/>
    </row>
    <row r="132" spans="2:8">
      <c r="B132" s="1"/>
      <c r="C132" s="2"/>
      <c r="D132" s="1"/>
      <c r="E132" s="1"/>
      <c r="F132" s="1"/>
      <c r="G132" s="1"/>
      <c r="H132" s="1"/>
    </row>
    <row r="133" spans="2:8">
      <c r="B133" s="1"/>
      <c r="C133" s="2"/>
      <c r="D133" s="1"/>
      <c r="E133" s="1"/>
      <c r="F133" s="1"/>
      <c r="G133" s="1"/>
      <c r="H133" s="1"/>
    </row>
    <row r="134" spans="2:8">
      <c r="B134" s="1"/>
      <c r="C134" s="2"/>
      <c r="D134" s="1"/>
      <c r="E134" s="1"/>
      <c r="F134" s="1"/>
      <c r="G134" s="1"/>
      <c r="H134" s="1"/>
    </row>
    <row r="135" spans="2:8">
      <c r="B135" s="1"/>
      <c r="C135" s="2"/>
      <c r="D135" s="1"/>
      <c r="E135" s="1"/>
      <c r="F135" s="1"/>
      <c r="G135" s="1"/>
      <c r="H135" s="1"/>
    </row>
    <row r="136" spans="2:8">
      <c r="B136" s="1"/>
      <c r="C136" s="2"/>
      <c r="D136" s="1"/>
      <c r="E136" s="1"/>
      <c r="F136" s="1"/>
      <c r="G136" s="1"/>
      <c r="H136" s="1"/>
    </row>
    <row r="137" spans="2:8">
      <c r="B137" s="1"/>
      <c r="C137" s="2"/>
      <c r="D137" s="1"/>
      <c r="E137" s="1"/>
      <c r="F137" s="1"/>
      <c r="G137" s="1"/>
      <c r="H137" s="1"/>
    </row>
    <row r="138" spans="2:8">
      <c r="B138" s="1"/>
      <c r="C138" s="2"/>
      <c r="D138" s="1"/>
      <c r="E138" s="1"/>
      <c r="F138" s="1"/>
      <c r="G138" s="1"/>
      <c r="H138" s="1"/>
    </row>
    <row r="139" spans="2:8">
      <c r="B139" s="1"/>
      <c r="C139" s="2"/>
      <c r="D139" s="1"/>
      <c r="E139" s="1"/>
      <c r="F139" s="1"/>
      <c r="G139" s="1"/>
      <c r="H139" s="1"/>
    </row>
    <row r="140" spans="2:8">
      <c r="B140" s="1"/>
      <c r="C140" s="2"/>
      <c r="D140" s="1"/>
      <c r="E140" s="1"/>
      <c r="F140" s="1"/>
      <c r="G140" s="1"/>
      <c r="H140" s="1"/>
    </row>
    <row r="141" spans="2:8">
      <c r="B141" s="1"/>
      <c r="C141" s="2"/>
      <c r="D141" s="1"/>
      <c r="E141" s="1"/>
      <c r="F141" s="1"/>
      <c r="G141" s="1"/>
      <c r="H141" s="1"/>
    </row>
    <row r="142" spans="2:8">
      <c r="B142" s="1"/>
      <c r="C142" s="2"/>
      <c r="D142" s="1"/>
      <c r="E142" s="1"/>
      <c r="F142" s="1"/>
      <c r="G142" s="1"/>
      <c r="H142" s="1"/>
    </row>
  </sheetData>
  <mergeCells count="3">
    <mergeCell ref="D1:H1"/>
    <mergeCell ref="A2:H2"/>
    <mergeCell ref="G3:H3"/>
  </mergeCells>
  <pageMargins left="0.51181102362204722" right="0" top="0.55118110236220474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2"/>
  <sheetViews>
    <sheetView topLeftCell="A96" workbookViewId="0">
      <selection activeCell="C8" sqref="C8"/>
    </sheetView>
  </sheetViews>
  <sheetFormatPr defaultRowHeight="15"/>
  <cols>
    <col min="1" max="1" width="33" customWidth="1"/>
    <col min="2" max="2" width="5.28515625" customWidth="1"/>
    <col min="3" max="3" width="4.7109375" style="117" customWidth="1"/>
    <col min="4" max="4" width="15.140625" customWidth="1"/>
    <col min="5" max="5" width="6.140625" customWidth="1"/>
    <col min="6" max="6" width="10.7109375" customWidth="1"/>
    <col min="7" max="7" width="9.42578125" customWidth="1"/>
    <col min="8" max="8" width="10.28515625" customWidth="1"/>
  </cols>
  <sheetData>
    <row r="1" spans="1:9" ht="42.6" customHeight="1">
      <c r="A1" s="1"/>
      <c r="B1" s="1"/>
      <c r="C1" s="2"/>
      <c r="D1" s="129" t="s">
        <v>147</v>
      </c>
      <c r="E1" s="129"/>
      <c r="F1" s="129"/>
      <c r="G1" s="129"/>
      <c r="H1" s="129"/>
      <c r="I1" s="1"/>
    </row>
    <row r="2" spans="1:9" ht="63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"/>
    </row>
    <row r="3" spans="1:9" ht="17.25" customHeight="1">
      <c r="A3" s="3"/>
      <c r="B3" s="3"/>
      <c r="C3" s="3"/>
      <c r="D3" s="4"/>
      <c r="E3" s="3"/>
      <c r="F3" s="3"/>
      <c r="G3" s="131" t="s">
        <v>0</v>
      </c>
      <c r="H3" s="131"/>
      <c r="I3" s="1"/>
    </row>
    <row r="4" spans="1:9" ht="6" customHeight="1" thickBot="1">
      <c r="A4" s="1"/>
      <c r="B4" s="1"/>
      <c r="C4" s="2"/>
      <c r="D4" s="5"/>
      <c r="E4" s="1"/>
      <c r="F4" s="1"/>
      <c r="G4" s="1"/>
      <c r="H4" s="1"/>
      <c r="I4" s="1"/>
    </row>
    <row r="5" spans="1:9" ht="31.15" customHeight="1">
      <c r="A5" s="6"/>
      <c r="B5" s="7" t="s">
        <v>1</v>
      </c>
      <c r="C5" s="8" t="s">
        <v>2</v>
      </c>
      <c r="D5" s="9" t="s">
        <v>3</v>
      </c>
      <c r="E5" s="10" t="s">
        <v>4</v>
      </c>
      <c r="F5" s="10">
        <v>2023</v>
      </c>
      <c r="G5" s="10">
        <v>2024</v>
      </c>
      <c r="H5" s="11">
        <v>2025</v>
      </c>
      <c r="I5" s="1"/>
    </row>
    <row r="6" spans="1:9">
      <c r="A6" s="12" t="s">
        <v>5</v>
      </c>
      <c r="B6" s="13" t="s">
        <v>6</v>
      </c>
      <c r="C6" s="13"/>
      <c r="D6" s="14"/>
      <c r="E6" s="15"/>
      <c r="F6" s="16">
        <f>F7+F12+F22+F27+F30</f>
        <v>1298.1000000000001</v>
      </c>
      <c r="G6" s="16">
        <f t="shared" ref="G6:H6" si="0">G7+G12+G22+G27+G30</f>
        <v>1314.7</v>
      </c>
      <c r="H6" s="16">
        <f t="shared" si="0"/>
        <v>1264.7</v>
      </c>
      <c r="I6" s="1"/>
    </row>
    <row r="7" spans="1:9" ht="51.75">
      <c r="A7" s="17" t="s">
        <v>7</v>
      </c>
      <c r="B7" s="13" t="s">
        <v>6</v>
      </c>
      <c r="C7" s="13" t="s">
        <v>8</v>
      </c>
      <c r="D7" s="15" t="s">
        <v>9</v>
      </c>
      <c r="E7" s="15"/>
      <c r="F7" s="16">
        <f>SUM(F8)</f>
        <v>513.1</v>
      </c>
      <c r="G7" s="16">
        <f t="shared" ref="G7:H8" si="1">SUM(G8)</f>
        <v>485.6</v>
      </c>
      <c r="H7" s="16">
        <f t="shared" si="1"/>
        <v>510.4</v>
      </c>
      <c r="I7" s="1"/>
    </row>
    <row r="8" spans="1:9" ht="39">
      <c r="A8" s="17" t="s">
        <v>10</v>
      </c>
      <c r="B8" s="13" t="s">
        <v>6</v>
      </c>
      <c r="C8" s="13" t="s">
        <v>8</v>
      </c>
      <c r="D8" s="15" t="s">
        <v>11</v>
      </c>
      <c r="E8" s="15"/>
      <c r="F8" s="16">
        <f>SUM(F9)</f>
        <v>513.1</v>
      </c>
      <c r="G8" s="16">
        <f t="shared" si="1"/>
        <v>485.6</v>
      </c>
      <c r="H8" s="18">
        <f t="shared" si="1"/>
        <v>510.4</v>
      </c>
      <c r="I8" s="1"/>
    </row>
    <row r="9" spans="1:9" ht="48.75">
      <c r="A9" s="19" t="s">
        <v>12</v>
      </c>
      <c r="B9" s="13" t="s">
        <v>6</v>
      </c>
      <c r="C9" s="13" t="s">
        <v>8</v>
      </c>
      <c r="D9" s="15" t="s">
        <v>13</v>
      </c>
      <c r="E9" s="15"/>
      <c r="F9" s="16">
        <f>SUM(F10:F11)</f>
        <v>513.1</v>
      </c>
      <c r="G9" s="16">
        <f t="shared" ref="G9:H9" si="2">SUM(G10:G11)</f>
        <v>485.6</v>
      </c>
      <c r="H9" s="18">
        <f t="shared" si="2"/>
        <v>510.4</v>
      </c>
      <c r="I9" s="1"/>
    </row>
    <row r="10" spans="1:9" ht="26.25">
      <c r="A10" s="20" t="s">
        <v>14</v>
      </c>
      <c r="B10" s="21" t="s">
        <v>6</v>
      </c>
      <c r="C10" s="21" t="s">
        <v>8</v>
      </c>
      <c r="D10" s="22" t="s">
        <v>13</v>
      </c>
      <c r="E10" s="22">
        <v>121</v>
      </c>
      <c r="F10" s="23">
        <f>355+38.1</f>
        <v>393.1</v>
      </c>
      <c r="G10" s="23">
        <v>373</v>
      </c>
      <c r="H10" s="24">
        <v>392</v>
      </c>
      <c r="I10" s="1"/>
    </row>
    <row r="11" spans="1:9" ht="64.5">
      <c r="A11" s="20" t="s">
        <v>15</v>
      </c>
      <c r="B11" s="21" t="s">
        <v>6</v>
      </c>
      <c r="C11" s="21" t="s">
        <v>8</v>
      </c>
      <c r="D11" s="22" t="s">
        <v>13</v>
      </c>
      <c r="E11" s="22">
        <v>129</v>
      </c>
      <c r="F11" s="23">
        <f>107.2+12.8</f>
        <v>120</v>
      </c>
      <c r="G11" s="23">
        <v>112.6</v>
      </c>
      <c r="H11" s="24">
        <v>118.4</v>
      </c>
      <c r="I11" s="1"/>
    </row>
    <row r="12" spans="1:9" ht="77.25">
      <c r="A12" s="12" t="s">
        <v>16</v>
      </c>
      <c r="B12" s="13" t="s">
        <v>6</v>
      </c>
      <c r="C12" s="13" t="s">
        <v>17</v>
      </c>
      <c r="D12" s="15" t="s">
        <v>9</v>
      </c>
      <c r="E12" s="25"/>
      <c r="F12" s="26">
        <f>SUM(F13)</f>
        <v>517.79999999999995</v>
      </c>
      <c r="G12" s="26">
        <f t="shared" ref="G12:H12" si="3">SUM(G13)</f>
        <v>551.9</v>
      </c>
      <c r="H12" s="26">
        <f t="shared" si="3"/>
        <v>477.09999999999997</v>
      </c>
      <c r="I12" s="1"/>
    </row>
    <row r="13" spans="1:9">
      <c r="A13" s="12" t="s">
        <v>18</v>
      </c>
      <c r="B13" s="21" t="s">
        <v>6</v>
      </c>
      <c r="C13" s="27" t="s">
        <v>17</v>
      </c>
      <c r="D13" s="28" t="s">
        <v>19</v>
      </c>
      <c r="E13" s="29"/>
      <c r="F13" s="30">
        <f>F14</f>
        <v>517.79999999999995</v>
      </c>
      <c r="G13" s="30">
        <f t="shared" ref="G13:H13" si="4">G14</f>
        <v>551.9</v>
      </c>
      <c r="H13" s="31">
        <f t="shared" si="4"/>
        <v>477.09999999999997</v>
      </c>
      <c r="I13" s="1"/>
    </row>
    <row r="14" spans="1:9" ht="36.75">
      <c r="A14" s="32" t="s">
        <v>20</v>
      </c>
      <c r="B14" s="21" t="s">
        <v>6</v>
      </c>
      <c r="C14" s="21" t="s">
        <v>17</v>
      </c>
      <c r="D14" s="28" t="s">
        <v>21</v>
      </c>
      <c r="E14" s="25"/>
      <c r="F14" s="26">
        <f>F15+F16+F17+F18+F19+F20+F21</f>
        <v>517.79999999999995</v>
      </c>
      <c r="G14" s="26">
        <f>G15+G16+G17+G18+G19+G20+G21</f>
        <v>551.9</v>
      </c>
      <c r="H14" s="33">
        <f>H15+H16+H17+H18+H19+H20+H21</f>
        <v>477.09999999999997</v>
      </c>
      <c r="I14" s="1"/>
    </row>
    <row r="15" spans="1:9" ht="24.75">
      <c r="A15" s="34" t="s">
        <v>22</v>
      </c>
      <c r="B15" s="21" t="s">
        <v>6</v>
      </c>
      <c r="C15" s="21" t="s">
        <v>17</v>
      </c>
      <c r="D15" s="35" t="s">
        <v>21</v>
      </c>
      <c r="E15" s="22">
        <v>121</v>
      </c>
      <c r="F15" s="36">
        <v>206.2</v>
      </c>
      <c r="G15" s="36">
        <v>216.5</v>
      </c>
      <c r="H15" s="37">
        <v>227.5</v>
      </c>
      <c r="I15" s="1"/>
    </row>
    <row r="16" spans="1:9" ht="64.5">
      <c r="A16" s="20" t="s">
        <v>15</v>
      </c>
      <c r="B16" s="21" t="s">
        <v>6</v>
      </c>
      <c r="C16" s="21" t="s">
        <v>17</v>
      </c>
      <c r="D16" s="35" t="s">
        <v>21</v>
      </c>
      <c r="E16" s="22">
        <v>129</v>
      </c>
      <c r="F16" s="36">
        <v>62.3</v>
      </c>
      <c r="G16" s="36">
        <v>65.400000000000006</v>
      </c>
      <c r="H16" s="37">
        <v>68.7</v>
      </c>
      <c r="I16" s="1"/>
    </row>
    <row r="17" spans="1:9" ht="39">
      <c r="A17" s="20" t="s">
        <v>23</v>
      </c>
      <c r="B17" s="21" t="s">
        <v>6</v>
      </c>
      <c r="C17" s="21" t="s">
        <v>17</v>
      </c>
      <c r="D17" s="35" t="s">
        <v>21</v>
      </c>
      <c r="E17" s="22">
        <v>242</v>
      </c>
      <c r="F17" s="36">
        <v>95</v>
      </c>
      <c r="G17" s="36">
        <v>100</v>
      </c>
      <c r="H17" s="37">
        <v>55</v>
      </c>
      <c r="I17" s="1"/>
    </row>
    <row r="18" spans="1:9">
      <c r="A18" s="38" t="s">
        <v>24</v>
      </c>
      <c r="B18" s="21" t="s">
        <v>6</v>
      </c>
      <c r="C18" s="21" t="s">
        <v>17</v>
      </c>
      <c r="D18" s="35" t="s">
        <v>21</v>
      </c>
      <c r="E18" s="22">
        <v>244</v>
      </c>
      <c r="F18" s="23">
        <v>96.2</v>
      </c>
      <c r="G18" s="23">
        <v>109.4</v>
      </c>
      <c r="H18" s="24">
        <v>72.7</v>
      </c>
      <c r="I18" s="1"/>
    </row>
    <row r="19" spans="1:9">
      <c r="A19" s="38" t="s">
        <v>25</v>
      </c>
      <c r="B19" s="21" t="s">
        <v>6</v>
      </c>
      <c r="C19" s="21" t="s">
        <v>17</v>
      </c>
      <c r="D19" s="35" t="s">
        <v>21</v>
      </c>
      <c r="E19" s="22">
        <v>247</v>
      </c>
      <c r="F19" s="23">
        <f>47+0.1</f>
        <v>47.1</v>
      </c>
      <c r="G19" s="23">
        <v>49.6</v>
      </c>
      <c r="H19" s="24">
        <v>52.2</v>
      </c>
      <c r="I19" s="1"/>
    </row>
    <row r="20" spans="1:9" ht="26.25">
      <c r="A20" s="20" t="s">
        <v>26</v>
      </c>
      <c r="B20" s="21" t="s">
        <v>6</v>
      </c>
      <c r="C20" s="21" t="s">
        <v>17</v>
      </c>
      <c r="D20" s="35" t="s">
        <v>21</v>
      </c>
      <c r="E20" s="22">
        <v>852</v>
      </c>
      <c r="F20" s="23">
        <v>10</v>
      </c>
      <c r="G20" s="23">
        <v>10</v>
      </c>
      <c r="H20" s="24">
        <v>0</v>
      </c>
      <c r="I20" s="1"/>
    </row>
    <row r="21" spans="1:9">
      <c r="A21" s="39" t="s">
        <v>27</v>
      </c>
      <c r="B21" s="21" t="s">
        <v>6</v>
      </c>
      <c r="C21" s="27" t="s">
        <v>17</v>
      </c>
      <c r="D21" s="35" t="s">
        <v>21</v>
      </c>
      <c r="E21" s="40">
        <v>853</v>
      </c>
      <c r="F21" s="41">
        <v>1</v>
      </c>
      <c r="G21" s="41">
        <v>1</v>
      </c>
      <c r="H21" s="42">
        <v>1</v>
      </c>
      <c r="I21" s="1"/>
    </row>
    <row r="22" spans="1:9" ht="54" customHeight="1">
      <c r="A22" s="43" t="s">
        <v>28</v>
      </c>
      <c r="B22" s="13" t="s">
        <v>6</v>
      </c>
      <c r="C22" s="13" t="s">
        <v>29</v>
      </c>
      <c r="D22" s="15" t="s">
        <v>9</v>
      </c>
      <c r="E22" s="40"/>
      <c r="F22" s="26">
        <f>F23+F25</f>
        <v>254.2</v>
      </c>
      <c r="G22" s="26">
        <f>G23+G25</f>
        <v>254.2</v>
      </c>
      <c r="H22" s="33">
        <f>H23+H25</f>
        <v>254.2</v>
      </c>
      <c r="I22" s="1"/>
    </row>
    <row r="23" spans="1:9" ht="51.75">
      <c r="A23" s="44" t="s">
        <v>30</v>
      </c>
      <c r="B23" s="21" t="s">
        <v>6</v>
      </c>
      <c r="C23" s="21" t="s">
        <v>29</v>
      </c>
      <c r="D23" s="22" t="s">
        <v>31</v>
      </c>
      <c r="E23" s="40"/>
      <c r="F23" s="23">
        <f>SUM(F24)</f>
        <v>16</v>
      </c>
      <c r="G23" s="23">
        <f t="shared" ref="G23:H23" si="5">SUM(G24)</f>
        <v>16</v>
      </c>
      <c r="H23" s="24">
        <f t="shared" si="5"/>
        <v>16</v>
      </c>
      <c r="I23" s="1"/>
    </row>
    <row r="24" spans="1:9">
      <c r="A24" s="45" t="s">
        <v>32</v>
      </c>
      <c r="B24" s="21" t="s">
        <v>6</v>
      </c>
      <c r="C24" s="27" t="s">
        <v>29</v>
      </c>
      <c r="D24" s="22" t="s">
        <v>31</v>
      </c>
      <c r="E24" s="40">
        <v>540</v>
      </c>
      <c r="F24" s="23">
        <v>16</v>
      </c>
      <c r="G24" s="23">
        <v>16</v>
      </c>
      <c r="H24" s="24">
        <v>16</v>
      </c>
      <c r="I24" s="1"/>
    </row>
    <row r="25" spans="1:9" ht="51.75">
      <c r="A25" s="44" t="s">
        <v>30</v>
      </c>
      <c r="B25" s="21" t="s">
        <v>6</v>
      </c>
      <c r="C25" s="21" t="s">
        <v>29</v>
      </c>
      <c r="D25" s="22" t="s">
        <v>33</v>
      </c>
      <c r="E25" s="22"/>
      <c r="F25" s="26">
        <f>SUM(F26)</f>
        <v>238.2</v>
      </c>
      <c r="G25" s="26">
        <f t="shared" ref="G25:H25" si="6">SUM(G26)</f>
        <v>238.2</v>
      </c>
      <c r="H25" s="33">
        <f t="shared" si="6"/>
        <v>238.2</v>
      </c>
      <c r="I25" s="1"/>
    </row>
    <row r="26" spans="1:9">
      <c r="A26" s="20" t="s">
        <v>32</v>
      </c>
      <c r="B26" s="21" t="s">
        <v>6</v>
      </c>
      <c r="C26" s="27" t="s">
        <v>29</v>
      </c>
      <c r="D26" s="22" t="s">
        <v>33</v>
      </c>
      <c r="E26" s="40">
        <v>540</v>
      </c>
      <c r="F26" s="41">
        <v>238.2</v>
      </c>
      <c r="G26" s="41">
        <v>238.2</v>
      </c>
      <c r="H26" s="41">
        <v>238.2</v>
      </c>
      <c r="I26" s="1"/>
    </row>
    <row r="27" spans="1:9">
      <c r="A27" s="17" t="s">
        <v>34</v>
      </c>
      <c r="B27" s="13" t="s">
        <v>6</v>
      </c>
      <c r="C27" s="46" t="s">
        <v>35</v>
      </c>
      <c r="D27" s="47" t="s">
        <v>36</v>
      </c>
      <c r="E27" s="47"/>
      <c r="F27" s="30">
        <f>SUM(F28)</f>
        <v>10</v>
      </c>
      <c r="G27" s="30">
        <f t="shared" ref="G27:H27" si="7">SUM(G28)</f>
        <v>20</v>
      </c>
      <c r="H27" s="31">
        <f t="shared" si="7"/>
        <v>20</v>
      </c>
      <c r="I27" s="1"/>
    </row>
    <row r="28" spans="1:9" ht="26.25">
      <c r="A28" s="20" t="s">
        <v>37</v>
      </c>
      <c r="B28" s="21" t="s">
        <v>6</v>
      </c>
      <c r="C28" s="21" t="s">
        <v>35</v>
      </c>
      <c r="D28" s="22" t="s">
        <v>38</v>
      </c>
      <c r="E28" s="40"/>
      <c r="F28" s="30">
        <f>SUM(F29)</f>
        <v>10</v>
      </c>
      <c r="G28" s="30">
        <f>SUM(G29)</f>
        <v>20</v>
      </c>
      <c r="H28" s="31">
        <f>SUM(H29)</f>
        <v>20</v>
      </c>
      <c r="I28" s="1"/>
    </row>
    <row r="29" spans="1:9">
      <c r="A29" s="20" t="s">
        <v>39</v>
      </c>
      <c r="B29" s="21" t="s">
        <v>6</v>
      </c>
      <c r="C29" s="27" t="s">
        <v>35</v>
      </c>
      <c r="D29" s="40" t="s">
        <v>38</v>
      </c>
      <c r="E29" s="40">
        <v>870</v>
      </c>
      <c r="F29" s="41">
        <f>20-10</f>
        <v>10</v>
      </c>
      <c r="G29" s="41">
        <v>20</v>
      </c>
      <c r="H29" s="42">
        <v>20</v>
      </c>
      <c r="I29" s="1"/>
    </row>
    <row r="30" spans="1:9" ht="27" customHeight="1">
      <c r="A30" s="17" t="s">
        <v>40</v>
      </c>
      <c r="B30" s="13" t="s">
        <v>6</v>
      </c>
      <c r="C30" s="13" t="s">
        <v>41</v>
      </c>
      <c r="D30" s="15" t="s">
        <v>42</v>
      </c>
      <c r="E30" s="47"/>
      <c r="F30" s="26">
        <f>SUM(F31)</f>
        <v>3</v>
      </c>
      <c r="G30" s="26">
        <f t="shared" ref="G30:H32" si="8">SUM(G31)</f>
        <v>3</v>
      </c>
      <c r="H30" s="26">
        <f t="shared" si="8"/>
        <v>3</v>
      </c>
      <c r="I30" s="1"/>
    </row>
    <row r="31" spans="1:9" ht="39">
      <c r="A31" s="20" t="s">
        <v>43</v>
      </c>
      <c r="B31" s="21" t="s">
        <v>6</v>
      </c>
      <c r="C31" s="21" t="s">
        <v>41</v>
      </c>
      <c r="D31" s="22" t="s">
        <v>44</v>
      </c>
      <c r="E31" s="22"/>
      <c r="F31" s="23">
        <f>SUM(F32)</f>
        <v>3</v>
      </c>
      <c r="G31" s="23">
        <f t="shared" si="8"/>
        <v>3</v>
      </c>
      <c r="H31" s="23">
        <f t="shared" si="8"/>
        <v>3</v>
      </c>
      <c r="I31" s="1"/>
    </row>
    <row r="32" spans="1:9" ht="26.25">
      <c r="A32" s="48" t="s">
        <v>45</v>
      </c>
      <c r="B32" s="21" t="s">
        <v>6</v>
      </c>
      <c r="C32" s="21" t="s">
        <v>41</v>
      </c>
      <c r="D32" s="22" t="s">
        <v>46</v>
      </c>
      <c r="E32" s="22"/>
      <c r="F32" s="23">
        <f>SUM(F33)</f>
        <v>3</v>
      </c>
      <c r="G32" s="23">
        <f t="shared" si="8"/>
        <v>3</v>
      </c>
      <c r="H32" s="23">
        <f t="shared" si="8"/>
        <v>3</v>
      </c>
      <c r="I32" s="1"/>
    </row>
    <row r="33" spans="1:9">
      <c r="A33" s="49" t="s">
        <v>24</v>
      </c>
      <c r="B33" s="21" t="s">
        <v>6</v>
      </c>
      <c r="C33" s="27" t="s">
        <v>41</v>
      </c>
      <c r="D33" s="22" t="s">
        <v>46</v>
      </c>
      <c r="E33" s="40">
        <v>244</v>
      </c>
      <c r="F33" s="41">
        <f>3</f>
        <v>3</v>
      </c>
      <c r="G33" s="41">
        <v>3</v>
      </c>
      <c r="H33" s="42">
        <v>3</v>
      </c>
      <c r="I33" s="1"/>
    </row>
    <row r="34" spans="1:9">
      <c r="A34" s="12" t="s">
        <v>47</v>
      </c>
      <c r="B34" s="13" t="s">
        <v>8</v>
      </c>
      <c r="C34" s="50"/>
      <c r="D34" s="47"/>
      <c r="E34" s="40"/>
      <c r="F34" s="26">
        <f>F35+F40</f>
        <v>134.5</v>
      </c>
      <c r="G34" s="26">
        <f t="shared" ref="G34:H34" si="9">G35+G40</f>
        <v>121.5</v>
      </c>
      <c r="H34" s="26">
        <f t="shared" si="9"/>
        <v>126.5</v>
      </c>
      <c r="I34" s="1"/>
    </row>
    <row r="35" spans="1:9" ht="26.25">
      <c r="A35" s="12" t="s">
        <v>48</v>
      </c>
      <c r="B35" s="13" t="s">
        <v>8</v>
      </c>
      <c r="C35" s="13" t="s">
        <v>49</v>
      </c>
      <c r="D35" s="28"/>
      <c r="E35" s="40"/>
      <c r="F35" s="26">
        <f>SUM(F36)</f>
        <v>114.5</v>
      </c>
      <c r="G35" s="26">
        <f t="shared" ref="G35:H35" si="10">SUM(G36)</f>
        <v>121.5</v>
      </c>
      <c r="H35" s="33">
        <f t="shared" si="10"/>
        <v>126.5</v>
      </c>
      <c r="I35" s="1"/>
    </row>
    <row r="36" spans="1:9" ht="39">
      <c r="A36" s="12" t="s">
        <v>50</v>
      </c>
      <c r="B36" s="13" t="s">
        <v>8</v>
      </c>
      <c r="C36" s="13" t="s">
        <v>49</v>
      </c>
      <c r="D36" s="28" t="s">
        <v>9</v>
      </c>
      <c r="E36" s="40"/>
      <c r="F36" s="26">
        <f>SUM(F37:F39)</f>
        <v>114.5</v>
      </c>
      <c r="G36" s="26">
        <f t="shared" ref="G36:H36" si="11">SUM(G37:G38)</f>
        <v>121.5</v>
      </c>
      <c r="H36" s="33">
        <f t="shared" si="11"/>
        <v>126.5</v>
      </c>
      <c r="I36" s="1"/>
    </row>
    <row r="37" spans="1:9">
      <c r="A37" s="51" t="s">
        <v>51</v>
      </c>
      <c r="B37" s="21" t="s">
        <v>8</v>
      </c>
      <c r="C37" s="27" t="s">
        <v>49</v>
      </c>
      <c r="D37" s="35" t="s">
        <v>52</v>
      </c>
      <c r="E37" s="40">
        <v>121</v>
      </c>
      <c r="F37" s="41">
        <v>87.9</v>
      </c>
      <c r="G37" s="41">
        <v>93.3</v>
      </c>
      <c r="H37" s="42">
        <v>97.2</v>
      </c>
      <c r="I37" s="1"/>
    </row>
    <row r="38" spans="1:9" ht="14.45" customHeight="1">
      <c r="A38" s="52" t="s">
        <v>53</v>
      </c>
      <c r="B38" s="21" t="s">
        <v>8</v>
      </c>
      <c r="C38" s="21" t="s">
        <v>49</v>
      </c>
      <c r="D38" s="35" t="s">
        <v>52</v>
      </c>
      <c r="E38" s="22">
        <v>129</v>
      </c>
      <c r="F38" s="23">
        <v>26.6</v>
      </c>
      <c r="G38" s="23">
        <v>28.2</v>
      </c>
      <c r="H38" s="24">
        <v>29.3</v>
      </c>
      <c r="I38" s="1"/>
    </row>
    <row r="39" spans="1:9" ht="12.6" customHeight="1">
      <c r="A39" s="53" t="s">
        <v>24</v>
      </c>
      <c r="B39" s="21" t="s">
        <v>8</v>
      </c>
      <c r="C39" s="21" t="s">
        <v>49</v>
      </c>
      <c r="D39" s="35" t="s">
        <v>52</v>
      </c>
      <c r="E39" s="22">
        <v>244</v>
      </c>
      <c r="F39" s="23">
        <v>0</v>
      </c>
      <c r="G39" s="23">
        <v>0</v>
      </c>
      <c r="H39" s="54">
        <v>0</v>
      </c>
      <c r="I39" s="1"/>
    </row>
    <row r="40" spans="1:9" ht="25.9" customHeight="1">
      <c r="A40" s="12" t="s">
        <v>54</v>
      </c>
      <c r="B40" s="55" t="s">
        <v>8</v>
      </c>
      <c r="C40" s="55" t="s">
        <v>49</v>
      </c>
      <c r="D40" s="56" t="s">
        <v>42</v>
      </c>
      <c r="E40" s="57"/>
      <c r="F40" s="58">
        <f>F41</f>
        <v>20</v>
      </c>
      <c r="G40" s="58">
        <f t="shared" ref="G40:H40" si="12">G41</f>
        <v>0</v>
      </c>
      <c r="H40" s="58">
        <f t="shared" si="12"/>
        <v>0</v>
      </c>
      <c r="I40" s="1"/>
    </row>
    <row r="41" spans="1:9" ht="12.6" customHeight="1">
      <c r="A41" s="53" t="s">
        <v>24</v>
      </c>
      <c r="B41" s="21" t="s">
        <v>8</v>
      </c>
      <c r="C41" s="21" t="s">
        <v>49</v>
      </c>
      <c r="D41" s="35" t="s">
        <v>55</v>
      </c>
      <c r="E41" s="22">
        <v>244</v>
      </c>
      <c r="F41" s="23">
        <v>20</v>
      </c>
      <c r="G41" s="23"/>
      <c r="H41" s="54"/>
      <c r="I41" s="1"/>
    </row>
    <row r="42" spans="1:9" ht="26.25">
      <c r="A42" s="12" t="s">
        <v>56</v>
      </c>
      <c r="B42" s="13" t="s">
        <v>49</v>
      </c>
      <c r="C42" s="21"/>
      <c r="D42" s="40"/>
      <c r="E42" s="40"/>
      <c r="F42" s="26">
        <f>F43</f>
        <v>30</v>
      </c>
      <c r="G42" s="26">
        <f t="shared" ref="G42:H42" si="13">G43</f>
        <v>30</v>
      </c>
      <c r="H42" s="26">
        <f t="shared" si="13"/>
        <v>10</v>
      </c>
      <c r="I42" s="1"/>
    </row>
    <row r="43" spans="1:9" ht="48.6" customHeight="1">
      <c r="A43" s="59" t="s">
        <v>57</v>
      </c>
      <c r="B43" s="13" t="s">
        <v>49</v>
      </c>
      <c r="C43" s="13" t="s">
        <v>58</v>
      </c>
      <c r="D43" s="15" t="s">
        <v>36</v>
      </c>
      <c r="E43" s="25"/>
      <c r="F43" s="26">
        <f>SUM(F44)</f>
        <v>30</v>
      </c>
      <c r="G43" s="26">
        <f t="shared" ref="G43:H43" si="14">SUM(G44)</f>
        <v>30</v>
      </c>
      <c r="H43" s="33">
        <f t="shared" si="14"/>
        <v>10</v>
      </c>
      <c r="I43" s="1"/>
    </row>
    <row r="44" spans="1:9">
      <c r="A44" s="20" t="s">
        <v>59</v>
      </c>
      <c r="B44" s="21" t="s">
        <v>49</v>
      </c>
      <c r="C44" s="21" t="s">
        <v>58</v>
      </c>
      <c r="D44" s="22" t="s">
        <v>60</v>
      </c>
      <c r="E44" s="60">
        <v>244</v>
      </c>
      <c r="F44" s="23">
        <v>30</v>
      </c>
      <c r="G44" s="23">
        <v>30</v>
      </c>
      <c r="H44" s="24">
        <v>10</v>
      </c>
      <c r="I44" s="1"/>
    </row>
    <row r="45" spans="1:9">
      <c r="A45" s="61" t="s">
        <v>61</v>
      </c>
      <c r="B45" s="13" t="s">
        <v>17</v>
      </c>
      <c r="C45" s="21"/>
      <c r="D45" s="28"/>
      <c r="E45" s="29"/>
      <c r="F45" s="30">
        <f>SUM(F46+F51)</f>
        <v>171.5</v>
      </c>
      <c r="G45" s="30">
        <f>SUM(G46+G51)</f>
        <v>171.5</v>
      </c>
      <c r="H45" s="30">
        <f>SUM(H46+H51)</f>
        <v>131.5</v>
      </c>
      <c r="I45" s="1"/>
    </row>
    <row r="46" spans="1:9" ht="15.6" customHeight="1">
      <c r="A46" s="61" t="s">
        <v>62</v>
      </c>
      <c r="B46" s="13" t="s">
        <v>17</v>
      </c>
      <c r="C46" s="13" t="s">
        <v>63</v>
      </c>
      <c r="D46" s="28" t="s">
        <v>64</v>
      </c>
      <c r="E46" s="29"/>
      <c r="F46" s="26">
        <f>F47+F49</f>
        <v>171.5</v>
      </c>
      <c r="G46" s="26">
        <f t="shared" ref="G46:H46" si="15">G47+G49</f>
        <v>171.5</v>
      </c>
      <c r="H46" s="26">
        <f t="shared" si="15"/>
        <v>131.5</v>
      </c>
      <c r="I46" s="1"/>
    </row>
    <row r="47" spans="1:9" ht="52.9" customHeight="1">
      <c r="A47" s="20" t="s">
        <v>65</v>
      </c>
      <c r="B47" s="21" t="s">
        <v>17</v>
      </c>
      <c r="C47" s="21" t="s">
        <v>63</v>
      </c>
      <c r="D47" s="35" t="s">
        <v>66</v>
      </c>
      <c r="E47" s="29"/>
      <c r="F47" s="26">
        <f>SUM(F48)</f>
        <v>50</v>
      </c>
      <c r="G47" s="26">
        <f t="shared" ref="G47:H47" si="16">SUM(G48)</f>
        <v>50</v>
      </c>
      <c r="H47" s="33">
        <f t="shared" si="16"/>
        <v>10</v>
      </c>
      <c r="I47" s="1"/>
    </row>
    <row r="48" spans="1:9">
      <c r="A48" s="45" t="s">
        <v>67</v>
      </c>
      <c r="B48" s="21" t="s">
        <v>17</v>
      </c>
      <c r="C48" s="21" t="s">
        <v>63</v>
      </c>
      <c r="D48" s="35" t="s">
        <v>66</v>
      </c>
      <c r="E48" s="40">
        <v>244</v>
      </c>
      <c r="F48" s="41">
        <v>50</v>
      </c>
      <c r="G48" s="41">
        <v>50</v>
      </c>
      <c r="H48" s="42">
        <v>10</v>
      </c>
      <c r="I48" s="1"/>
    </row>
    <row r="49" spans="1:9" ht="51.75">
      <c r="A49" s="62" t="s">
        <v>68</v>
      </c>
      <c r="B49" s="21" t="s">
        <v>17</v>
      </c>
      <c r="C49" s="21" t="s">
        <v>63</v>
      </c>
      <c r="D49" s="35" t="s">
        <v>69</v>
      </c>
      <c r="E49" s="63"/>
      <c r="F49" s="64">
        <f>SUM(F50)</f>
        <v>121.5</v>
      </c>
      <c r="G49" s="64">
        <f t="shared" ref="G49:H49" si="17">SUM(G50)</f>
        <v>121.5</v>
      </c>
      <c r="H49" s="65">
        <f t="shared" si="17"/>
        <v>121.5</v>
      </c>
      <c r="I49" s="1"/>
    </row>
    <row r="50" spans="1:9">
      <c r="A50" s="66" t="s">
        <v>70</v>
      </c>
      <c r="B50" s="21" t="s">
        <v>17</v>
      </c>
      <c r="C50" s="21" t="s">
        <v>63</v>
      </c>
      <c r="D50" s="35" t="s">
        <v>69</v>
      </c>
      <c r="E50" s="22">
        <v>244</v>
      </c>
      <c r="F50" s="67">
        <v>121.5</v>
      </c>
      <c r="G50" s="67">
        <v>121.5</v>
      </c>
      <c r="H50" s="68">
        <v>121.5</v>
      </c>
      <c r="I50" s="1"/>
    </row>
    <row r="51" spans="1:9" ht="2.4500000000000002" customHeight="1">
      <c r="A51" s="61" t="s">
        <v>71</v>
      </c>
      <c r="B51" s="13" t="s">
        <v>17</v>
      </c>
      <c r="C51" s="13" t="s">
        <v>72</v>
      </c>
      <c r="D51" s="28"/>
      <c r="E51" s="15"/>
      <c r="F51" s="64">
        <f>SUM(F52)</f>
        <v>0</v>
      </c>
      <c r="G51" s="64">
        <f t="shared" ref="G51:H52" si="18">SUM(G52)</f>
        <v>0</v>
      </c>
      <c r="H51" s="64">
        <f t="shared" si="18"/>
        <v>0</v>
      </c>
      <c r="I51" s="1"/>
    </row>
    <row r="52" spans="1:9" ht="64.5" hidden="1">
      <c r="A52" s="66" t="s">
        <v>73</v>
      </c>
      <c r="B52" s="21" t="s">
        <v>17</v>
      </c>
      <c r="C52" s="21" t="s">
        <v>72</v>
      </c>
      <c r="D52" s="35" t="s">
        <v>74</v>
      </c>
      <c r="E52" s="22"/>
      <c r="F52" s="64">
        <f>SUM(F53)</f>
        <v>0</v>
      </c>
      <c r="G52" s="64">
        <f t="shared" si="18"/>
        <v>0</v>
      </c>
      <c r="H52" s="64">
        <f t="shared" si="18"/>
        <v>0</v>
      </c>
      <c r="I52" s="1"/>
    </row>
    <row r="53" spans="1:9" hidden="1">
      <c r="A53" s="66" t="s">
        <v>70</v>
      </c>
      <c r="B53" s="21" t="s">
        <v>17</v>
      </c>
      <c r="C53" s="21" t="s">
        <v>72</v>
      </c>
      <c r="D53" s="35" t="s">
        <v>74</v>
      </c>
      <c r="E53" s="22">
        <v>244</v>
      </c>
      <c r="F53" s="67">
        <v>0</v>
      </c>
      <c r="G53" s="67">
        <v>0</v>
      </c>
      <c r="H53" s="68">
        <v>0</v>
      </c>
      <c r="I53" s="1"/>
    </row>
    <row r="54" spans="1:9" ht="29.25">
      <c r="A54" s="69" t="s">
        <v>75</v>
      </c>
      <c r="B54" s="13" t="s">
        <v>76</v>
      </c>
      <c r="C54" s="13"/>
      <c r="D54" s="47"/>
      <c r="E54" s="63"/>
      <c r="F54" s="64">
        <f>F55+F62</f>
        <v>1795.4999999999998</v>
      </c>
      <c r="G54" s="64">
        <f>G55+G62</f>
        <v>1462.5</v>
      </c>
      <c r="H54" s="65">
        <f>H55+H62</f>
        <v>1383.1</v>
      </c>
      <c r="I54" s="1"/>
    </row>
    <row r="55" spans="1:9">
      <c r="A55" s="69" t="s">
        <v>77</v>
      </c>
      <c r="B55" s="13" t="s">
        <v>76</v>
      </c>
      <c r="C55" s="13" t="s">
        <v>8</v>
      </c>
      <c r="D55" s="28" t="s">
        <v>64</v>
      </c>
      <c r="E55" s="63"/>
      <c r="F55" s="70">
        <f>F56+F58+F60</f>
        <v>188</v>
      </c>
      <c r="G55" s="70">
        <f>G56+G58+G60</f>
        <v>157.30000000000001</v>
      </c>
      <c r="H55" s="71">
        <f>H56+H58+H60</f>
        <v>138</v>
      </c>
      <c r="I55" s="1"/>
    </row>
    <row r="56" spans="1:9" ht="18" customHeight="1">
      <c r="A56" s="72" t="s">
        <v>78</v>
      </c>
      <c r="B56" s="21" t="s">
        <v>76</v>
      </c>
      <c r="C56" s="21" t="s">
        <v>8</v>
      </c>
      <c r="D56" s="28" t="s">
        <v>79</v>
      </c>
      <c r="E56" s="63"/>
      <c r="F56" s="70">
        <f>SUM(F57)</f>
        <v>70</v>
      </c>
      <c r="G56" s="70">
        <f t="shared" ref="G56:H56" si="19">SUM(G57)</f>
        <v>39.299999999999997</v>
      </c>
      <c r="H56" s="71">
        <f t="shared" si="19"/>
        <v>20</v>
      </c>
      <c r="I56" s="1"/>
    </row>
    <row r="57" spans="1:9">
      <c r="A57" s="38" t="s">
        <v>67</v>
      </c>
      <c r="B57" s="21" t="s">
        <v>76</v>
      </c>
      <c r="C57" s="21" t="s">
        <v>8</v>
      </c>
      <c r="D57" s="35" t="s">
        <v>79</v>
      </c>
      <c r="E57" s="22">
        <v>244</v>
      </c>
      <c r="F57" s="67">
        <v>70</v>
      </c>
      <c r="G57" s="67">
        <v>39.299999999999997</v>
      </c>
      <c r="H57" s="68">
        <v>20</v>
      </c>
      <c r="I57" s="1"/>
    </row>
    <row r="58" spans="1:9" ht="2.4500000000000002" customHeight="1">
      <c r="A58" s="72" t="s">
        <v>80</v>
      </c>
      <c r="B58" s="21" t="s">
        <v>76</v>
      </c>
      <c r="C58" s="21" t="s">
        <v>8</v>
      </c>
      <c r="D58" s="28" t="s">
        <v>81</v>
      </c>
      <c r="E58" s="15"/>
      <c r="F58" s="64">
        <f>SUM(F59)</f>
        <v>0</v>
      </c>
      <c r="G58" s="64">
        <f t="shared" ref="G58:H58" si="20">SUM(G59)</f>
        <v>0</v>
      </c>
      <c r="H58" s="65">
        <f t="shared" si="20"/>
        <v>0</v>
      </c>
      <c r="I58" s="1"/>
    </row>
    <row r="59" spans="1:9" ht="23.45" hidden="1" customHeight="1">
      <c r="A59" s="38" t="s">
        <v>24</v>
      </c>
      <c r="B59" s="21" t="s">
        <v>76</v>
      </c>
      <c r="C59" s="21" t="s">
        <v>8</v>
      </c>
      <c r="D59" s="35" t="s">
        <v>81</v>
      </c>
      <c r="E59" s="22">
        <v>244</v>
      </c>
      <c r="F59" s="67"/>
      <c r="G59" s="67"/>
      <c r="H59" s="68"/>
      <c r="I59" s="1"/>
    </row>
    <row r="60" spans="1:9" ht="67.150000000000006" customHeight="1">
      <c r="A60" s="73" t="s">
        <v>82</v>
      </c>
      <c r="B60" s="21" t="s">
        <v>76</v>
      </c>
      <c r="C60" s="21" t="s">
        <v>8</v>
      </c>
      <c r="D60" s="28" t="s">
        <v>36</v>
      </c>
      <c r="E60" s="40"/>
      <c r="F60" s="64">
        <f>SUM(F61)</f>
        <v>118</v>
      </c>
      <c r="G60" s="64">
        <f t="shared" ref="G60:H60" si="21">SUM(G61)</f>
        <v>118</v>
      </c>
      <c r="H60" s="64">
        <f t="shared" si="21"/>
        <v>118</v>
      </c>
      <c r="I60" s="1"/>
    </row>
    <row r="61" spans="1:9" ht="27">
      <c r="A61" s="74" t="s">
        <v>67</v>
      </c>
      <c r="B61" s="13" t="s">
        <v>76</v>
      </c>
      <c r="C61" s="21" t="s">
        <v>8</v>
      </c>
      <c r="D61" s="35" t="s">
        <v>83</v>
      </c>
      <c r="E61" s="22">
        <v>244</v>
      </c>
      <c r="F61" s="67">
        <v>118</v>
      </c>
      <c r="G61" s="67">
        <v>118</v>
      </c>
      <c r="H61" s="68">
        <v>118</v>
      </c>
      <c r="I61" s="1"/>
    </row>
    <row r="62" spans="1:9">
      <c r="A62" s="75" t="s">
        <v>84</v>
      </c>
      <c r="B62" s="13" t="s">
        <v>76</v>
      </c>
      <c r="C62" s="13" t="s">
        <v>49</v>
      </c>
      <c r="D62" s="47" t="s">
        <v>85</v>
      </c>
      <c r="E62" s="40"/>
      <c r="F62" s="70">
        <f>F63</f>
        <v>1607.4999999999998</v>
      </c>
      <c r="G62" s="70">
        <f t="shared" ref="G62:H62" si="22">G63</f>
        <v>1305.2</v>
      </c>
      <c r="H62" s="71">
        <f t="shared" si="22"/>
        <v>1245.0999999999999</v>
      </c>
      <c r="I62" s="1"/>
    </row>
    <row r="63" spans="1:9" ht="29.25" customHeight="1">
      <c r="A63" s="72" t="s">
        <v>86</v>
      </c>
      <c r="B63" s="21" t="s">
        <v>76</v>
      </c>
      <c r="C63" s="21" t="s">
        <v>49</v>
      </c>
      <c r="D63" s="76" t="s">
        <v>85</v>
      </c>
      <c r="E63" s="40"/>
      <c r="F63" s="64">
        <f>F64+F78+F80+F82</f>
        <v>1607.4999999999998</v>
      </c>
      <c r="G63" s="64">
        <f t="shared" ref="G63:H63" si="23">G64+G78+G80+G82</f>
        <v>1305.2</v>
      </c>
      <c r="H63" s="64">
        <f t="shared" si="23"/>
        <v>1245.0999999999999</v>
      </c>
      <c r="I63" s="1"/>
    </row>
    <row r="64" spans="1:9">
      <c r="A64" s="72" t="s">
        <v>87</v>
      </c>
      <c r="B64" s="21" t="s">
        <v>76</v>
      </c>
      <c r="C64" s="21" t="s">
        <v>49</v>
      </c>
      <c r="D64" s="76" t="s">
        <v>88</v>
      </c>
      <c r="E64" s="40"/>
      <c r="F64" s="70">
        <f>F65+F67+F71+F73+F76</f>
        <v>1534</v>
      </c>
      <c r="G64" s="70">
        <f>G65+G67+G71+G73+G76</f>
        <v>1244.2</v>
      </c>
      <c r="H64" s="70">
        <f>H65+H67+H71+H73+H76</f>
        <v>1219.0999999999999</v>
      </c>
      <c r="I64" s="1"/>
    </row>
    <row r="65" spans="1:9" ht="29.45" customHeight="1">
      <c r="A65" s="77" t="s">
        <v>89</v>
      </c>
      <c r="B65" s="21" t="s">
        <v>76</v>
      </c>
      <c r="C65" s="21" t="s">
        <v>49</v>
      </c>
      <c r="D65" s="78" t="s">
        <v>90</v>
      </c>
      <c r="E65" s="40"/>
      <c r="F65" s="64">
        <f>SUM(F66)</f>
        <v>87</v>
      </c>
      <c r="G65" s="64">
        <f t="shared" ref="G65:H65" si="24">SUM(G66)</f>
        <v>50</v>
      </c>
      <c r="H65" s="65">
        <f t="shared" si="24"/>
        <v>40</v>
      </c>
      <c r="I65" s="1"/>
    </row>
    <row r="66" spans="1:9">
      <c r="A66" s="34" t="s">
        <v>67</v>
      </c>
      <c r="B66" s="21" t="s">
        <v>76</v>
      </c>
      <c r="C66" s="21" t="s">
        <v>49</v>
      </c>
      <c r="D66" s="35" t="s">
        <v>90</v>
      </c>
      <c r="E66" s="40">
        <v>244</v>
      </c>
      <c r="F66" s="79">
        <v>87</v>
      </c>
      <c r="G66" s="79">
        <v>50</v>
      </c>
      <c r="H66" s="80">
        <v>40</v>
      </c>
      <c r="I66" s="1"/>
    </row>
    <row r="67" spans="1:9" ht="60">
      <c r="A67" s="81" t="s">
        <v>91</v>
      </c>
      <c r="B67" s="21" t="s">
        <v>76</v>
      </c>
      <c r="C67" s="21" t="s">
        <v>49</v>
      </c>
      <c r="D67" s="22" t="s">
        <v>92</v>
      </c>
      <c r="E67" s="40"/>
      <c r="F67" s="26">
        <f>F68+F69+F70</f>
        <v>1359</v>
      </c>
      <c r="G67" s="26">
        <f>G68+G69+G70</f>
        <v>1141.2</v>
      </c>
      <c r="H67" s="26">
        <f>H68+H69+H70</f>
        <v>1130.0999999999999</v>
      </c>
      <c r="I67" s="1"/>
    </row>
    <row r="68" spans="1:9">
      <c r="A68" s="34" t="s">
        <v>93</v>
      </c>
      <c r="B68" s="21" t="s">
        <v>76</v>
      </c>
      <c r="C68" s="21" t="s">
        <v>49</v>
      </c>
      <c r="D68" s="22" t="s">
        <v>92</v>
      </c>
      <c r="E68" s="40">
        <v>111</v>
      </c>
      <c r="F68" s="41">
        <f>684+206</f>
        <v>890</v>
      </c>
      <c r="G68" s="41">
        <v>718.2</v>
      </c>
      <c r="H68" s="42">
        <v>754.1</v>
      </c>
      <c r="I68" s="1"/>
    </row>
    <row r="69" spans="1:9" ht="39" customHeight="1">
      <c r="A69" s="20" t="s">
        <v>94</v>
      </c>
      <c r="B69" s="21" t="s">
        <v>76</v>
      </c>
      <c r="C69" s="21" t="s">
        <v>49</v>
      </c>
      <c r="D69" s="22" t="s">
        <v>92</v>
      </c>
      <c r="E69" s="22">
        <v>119</v>
      </c>
      <c r="F69" s="23">
        <f>207+62</f>
        <v>269</v>
      </c>
      <c r="G69" s="23">
        <v>217</v>
      </c>
      <c r="H69" s="24">
        <v>228</v>
      </c>
      <c r="I69" s="1"/>
    </row>
    <row r="70" spans="1:9">
      <c r="A70" s="38" t="s">
        <v>70</v>
      </c>
      <c r="B70" s="21" t="s">
        <v>76</v>
      </c>
      <c r="C70" s="21" t="s">
        <v>49</v>
      </c>
      <c r="D70" s="22" t="s">
        <v>92</v>
      </c>
      <c r="E70" s="40">
        <v>244</v>
      </c>
      <c r="F70" s="41">
        <f>190+10</f>
        <v>200</v>
      </c>
      <c r="G70" s="41">
        <v>206</v>
      </c>
      <c r="H70" s="41">
        <v>148</v>
      </c>
      <c r="I70" s="1"/>
    </row>
    <row r="71" spans="1:9">
      <c r="A71" s="82" t="s">
        <v>95</v>
      </c>
      <c r="B71" s="21" t="s">
        <v>76</v>
      </c>
      <c r="C71" s="21" t="s">
        <v>49</v>
      </c>
      <c r="D71" s="40" t="s">
        <v>96</v>
      </c>
      <c r="E71" s="40"/>
      <c r="F71" s="30">
        <f>SUM(F72)</f>
        <v>45</v>
      </c>
      <c r="G71" s="30">
        <f t="shared" ref="G71:H71" si="25">SUM(G72)</f>
        <v>20</v>
      </c>
      <c r="H71" s="31">
        <f t="shared" si="25"/>
        <v>15</v>
      </c>
      <c r="I71" s="1"/>
    </row>
    <row r="72" spans="1:9">
      <c r="A72" s="83" t="s">
        <v>70</v>
      </c>
      <c r="B72" s="21" t="s">
        <v>76</v>
      </c>
      <c r="C72" s="21" t="s">
        <v>49</v>
      </c>
      <c r="D72" s="40" t="s">
        <v>96</v>
      </c>
      <c r="E72" s="40">
        <v>244</v>
      </c>
      <c r="F72" s="41">
        <v>45</v>
      </c>
      <c r="G72" s="41">
        <v>20</v>
      </c>
      <c r="H72" s="42">
        <v>15</v>
      </c>
      <c r="I72" s="1"/>
    </row>
    <row r="73" spans="1:9" ht="58.5" customHeight="1">
      <c r="A73" s="84" t="s">
        <v>97</v>
      </c>
      <c r="B73" s="21" t="s">
        <v>76</v>
      </c>
      <c r="C73" s="21" t="s">
        <v>49</v>
      </c>
      <c r="D73" s="22" t="s">
        <v>98</v>
      </c>
      <c r="E73" s="22"/>
      <c r="F73" s="26">
        <f>F74+F75</f>
        <v>29</v>
      </c>
      <c r="G73" s="26">
        <f>G74+G75</f>
        <v>19</v>
      </c>
      <c r="H73" s="26">
        <f>H74+H75</f>
        <v>20</v>
      </c>
      <c r="I73" s="1"/>
    </row>
    <row r="74" spans="1:9">
      <c r="A74" s="34" t="s">
        <v>67</v>
      </c>
      <c r="B74" s="21" t="s">
        <v>76</v>
      </c>
      <c r="C74" s="21" t="s">
        <v>49</v>
      </c>
      <c r="D74" s="22" t="s">
        <v>98</v>
      </c>
      <c r="E74" s="40">
        <v>244</v>
      </c>
      <c r="F74" s="41">
        <v>29</v>
      </c>
      <c r="G74" s="41">
        <v>19</v>
      </c>
      <c r="H74" s="41">
        <v>20</v>
      </c>
      <c r="I74" s="1"/>
    </row>
    <row r="75" spans="1:9" ht="2.25" customHeight="1">
      <c r="A75" s="39" t="s">
        <v>27</v>
      </c>
      <c r="B75" s="21" t="s">
        <v>76</v>
      </c>
      <c r="C75" s="21" t="s">
        <v>49</v>
      </c>
      <c r="D75" s="22" t="s">
        <v>98</v>
      </c>
      <c r="E75" s="40">
        <v>853</v>
      </c>
      <c r="F75" s="41">
        <v>0</v>
      </c>
      <c r="G75" s="41">
        <v>0</v>
      </c>
      <c r="H75" s="41">
        <v>0</v>
      </c>
      <c r="I75" s="1"/>
    </row>
    <row r="76" spans="1:9">
      <c r="A76" s="85" t="s">
        <v>99</v>
      </c>
      <c r="B76" s="21" t="s">
        <v>76</v>
      </c>
      <c r="C76" s="21" t="s">
        <v>49</v>
      </c>
      <c r="D76" s="40" t="s">
        <v>100</v>
      </c>
      <c r="E76" s="40"/>
      <c r="F76" s="30">
        <f>SUM(F77)</f>
        <v>14</v>
      </c>
      <c r="G76" s="30">
        <f t="shared" ref="G76:H76" si="26">SUM(G77)</f>
        <v>14</v>
      </c>
      <c r="H76" s="31">
        <f t="shared" si="26"/>
        <v>14</v>
      </c>
      <c r="I76" s="1"/>
    </row>
    <row r="77" spans="1:9">
      <c r="A77" s="38" t="s">
        <v>70</v>
      </c>
      <c r="B77" s="21" t="s">
        <v>76</v>
      </c>
      <c r="C77" s="21" t="s">
        <v>49</v>
      </c>
      <c r="D77" s="40" t="s">
        <v>100</v>
      </c>
      <c r="E77" s="40">
        <v>244</v>
      </c>
      <c r="F77" s="41">
        <v>14</v>
      </c>
      <c r="G77" s="41">
        <v>14</v>
      </c>
      <c r="H77" s="42">
        <v>14</v>
      </c>
      <c r="I77" s="1"/>
    </row>
    <row r="78" spans="1:9" ht="30">
      <c r="A78" s="72" t="s">
        <v>101</v>
      </c>
      <c r="B78" s="21" t="s">
        <v>76</v>
      </c>
      <c r="C78" s="21" t="s">
        <v>49</v>
      </c>
      <c r="D78" s="22" t="s">
        <v>102</v>
      </c>
      <c r="E78" s="22"/>
      <c r="F78" s="26">
        <f>SUM(F79)</f>
        <v>33.1</v>
      </c>
      <c r="G78" s="26">
        <f t="shared" ref="G78:H78" si="27">SUM(G79)</f>
        <v>31</v>
      </c>
      <c r="H78" s="33">
        <f t="shared" si="27"/>
        <v>11</v>
      </c>
      <c r="I78" s="1"/>
    </row>
    <row r="79" spans="1:9">
      <c r="A79" s="38" t="s">
        <v>70</v>
      </c>
      <c r="B79" s="21" t="s">
        <v>76</v>
      </c>
      <c r="C79" s="21" t="s">
        <v>49</v>
      </c>
      <c r="D79" s="22" t="s">
        <v>103</v>
      </c>
      <c r="E79" s="40">
        <v>244</v>
      </c>
      <c r="F79" s="41">
        <v>33.1</v>
      </c>
      <c r="G79" s="41">
        <v>31</v>
      </c>
      <c r="H79" s="42">
        <v>11</v>
      </c>
      <c r="I79" s="1"/>
    </row>
    <row r="80" spans="1:9">
      <c r="A80" s="86" t="s">
        <v>104</v>
      </c>
      <c r="B80" s="21" t="s">
        <v>76</v>
      </c>
      <c r="C80" s="21" t="s">
        <v>49</v>
      </c>
      <c r="D80" s="40" t="s">
        <v>105</v>
      </c>
      <c r="E80" s="40"/>
      <c r="F80" s="30">
        <f>SUM(F81)</f>
        <v>9.6000000000000014</v>
      </c>
      <c r="G80" s="30">
        <f t="shared" ref="G80:H80" si="28">SUM(G81)</f>
        <v>10</v>
      </c>
      <c r="H80" s="31">
        <f t="shared" si="28"/>
        <v>5</v>
      </c>
      <c r="I80" s="1"/>
    </row>
    <row r="81" spans="1:9">
      <c r="A81" s="38" t="s">
        <v>70</v>
      </c>
      <c r="B81" s="21" t="s">
        <v>76</v>
      </c>
      <c r="C81" s="21" t="s">
        <v>49</v>
      </c>
      <c r="D81" s="40" t="s">
        <v>106</v>
      </c>
      <c r="E81" s="40">
        <v>244</v>
      </c>
      <c r="F81" s="41">
        <f>30-20.4</f>
        <v>9.6000000000000014</v>
      </c>
      <c r="G81" s="41">
        <v>10</v>
      </c>
      <c r="H81" s="42">
        <v>5</v>
      </c>
      <c r="I81" s="1"/>
    </row>
    <row r="82" spans="1:9" ht="30">
      <c r="A82" s="72" t="s">
        <v>107</v>
      </c>
      <c r="B82" s="21" t="s">
        <v>76</v>
      </c>
      <c r="C82" s="21" t="s">
        <v>49</v>
      </c>
      <c r="D82" s="22" t="s">
        <v>108</v>
      </c>
      <c r="E82" s="22"/>
      <c r="F82" s="26">
        <f>SUM(F83)</f>
        <v>30.8</v>
      </c>
      <c r="G82" s="26">
        <f t="shared" ref="G82:H82" si="29">SUM(G83)</f>
        <v>20</v>
      </c>
      <c r="H82" s="33">
        <f t="shared" si="29"/>
        <v>10</v>
      </c>
      <c r="I82" s="1"/>
    </row>
    <row r="83" spans="1:9">
      <c r="A83" s="38" t="s">
        <v>70</v>
      </c>
      <c r="B83" s="21" t="s">
        <v>76</v>
      </c>
      <c r="C83" s="21" t="s">
        <v>49</v>
      </c>
      <c r="D83" s="22" t="s">
        <v>109</v>
      </c>
      <c r="E83" s="40">
        <v>244</v>
      </c>
      <c r="F83" s="41">
        <f>30+0.8</f>
        <v>30.8</v>
      </c>
      <c r="G83" s="41">
        <v>20</v>
      </c>
      <c r="H83" s="42">
        <v>10</v>
      </c>
      <c r="I83" s="1"/>
    </row>
    <row r="84" spans="1:9">
      <c r="A84" s="69" t="s">
        <v>110</v>
      </c>
      <c r="B84" s="13" t="s">
        <v>111</v>
      </c>
      <c r="C84" s="13"/>
      <c r="D84" s="47"/>
      <c r="E84" s="40"/>
      <c r="F84" s="30">
        <f>F85+F94</f>
        <v>1732.9</v>
      </c>
      <c r="G84" s="30">
        <f>G85+G94</f>
        <v>992.7</v>
      </c>
      <c r="H84" s="30">
        <f>H85+H94</f>
        <v>1004.1</v>
      </c>
      <c r="I84" s="1"/>
    </row>
    <row r="85" spans="1:9">
      <c r="A85" s="69" t="s">
        <v>112</v>
      </c>
      <c r="B85" s="13" t="s">
        <v>111</v>
      </c>
      <c r="C85" s="13" t="s">
        <v>6</v>
      </c>
      <c r="D85" s="28" t="s">
        <v>113</v>
      </c>
      <c r="E85" s="40"/>
      <c r="F85" s="30">
        <f>F86</f>
        <v>902.3</v>
      </c>
      <c r="G85" s="30">
        <f t="shared" ref="G85:H85" si="30">G86</f>
        <v>162.1</v>
      </c>
      <c r="H85" s="30">
        <f t="shared" si="30"/>
        <v>173.5</v>
      </c>
      <c r="I85" s="1"/>
    </row>
    <row r="86" spans="1:9" ht="39">
      <c r="A86" s="12" t="s">
        <v>114</v>
      </c>
      <c r="B86" s="21" t="s">
        <v>111</v>
      </c>
      <c r="C86" s="21" t="s">
        <v>6</v>
      </c>
      <c r="D86" s="28" t="s">
        <v>115</v>
      </c>
      <c r="E86" s="40"/>
      <c r="F86" s="26">
        <f>F87+F91</f>
        <v>902.3</v>
      </c>
      <c r="G86" s="26">
        <f t="shared" ref="G86:H86" si="31">G87+G91</f>
        <v>162.1</v>
      </c>
      <c r="H86" s="26">
        <f t="shared" si="31"/>
        <v>173.5</v>
      </c>
      <c r="I86" s="1"/>
    </row>
    <row r="87" spans="1:9" ht="39">
      <c r="A87" s="122" t="s">
        <v>114</v>
      </c>
      <c r="B87" s="21" t="s">
        <v>111</v>
      </c>
      <c r="C87" s="21" t="s">
        <v>6</v>
      </c>
      <c r="D87" s="22" t="s">
        <v>116</v>
      </c>
      <c r="E87" s="40"/>
      <c r="F87" s="23">
        <f>SUM(F88:F90)</f>
        <v>221.59999999999997</v>
      </c>
      <c r="G87" s="23">
        <f t="shared" ref="G87:H87" si="32">SUM(G88:G90)</f>
        <v>162.1</v>
      </c>
      <c r="H87" s="23">
        <f t="shared" si="32"/>
        <v>173.5</v>
      </c>
      <c r="I87" s="1"/>
    </row>
    <row r="88" spans="1:9" ht="39">
      <c r="A88" s="20" t="s">
        <v>23</v>
      </c>
      <c r="B88" s="118" t="s">
        <v>111</v>
      </c>
      <c r="C88" s="118" t="s">
        <v>6</v>
      </c>
      <c r="D88" s="119" t="s">
        <v>116</v>
      </c>
      <c r="E88" s="119">
        <v>242</v>
      </c>
      <c r="F88" s="123">
        <v>2</v>
      </c>
      <c r="G88" s="123">
        <v>0</v>
      </c>
      <c r="H88" s="124">
        <v>0</v>
      </c>
      <c r="I88" s="1"/>
    </row>
    <row r="89" spans="1:9">
      <c r="A89" s="87" t="s">
        <v>67</v>
      </c>
      <c r="B89" s="21" t="s">
        <v>111</v>
      </c>
      <c r="C89" s="21" t="s">
        <v>6</v>
      </c>
      <c r="D89" s="40" t="s">
        <v>116</v>
      </c>
      <c r="E89" s="40">
        <v>244</v>
      </c>
      <c r="F89" s="41">
        <f>34+20.3+23</f>
        <v>77.3</v>
      </c>
      <c r="G89" s="41">
        <v>37.6</v>
      </c>
      <c r="H89" s="42">
        <v>40.299999999999997</v>
      </c>
      <c r="I89" s="1"/>
    </row>
    <row r="90" spans="1:9">
      <c r="A90" s="38" t="s">
        <v>117</v>
      </c>
      <c r="B90" s="21" t="s">
        <v>111</v>
      </c>
      <c r="C90" s="21" t="s">
        <v>6</v>
      </c>
      <c r="D90" s="40" t="s">
        <v>116</v>
      </c>
      <c r="E90" s="40">
        <v>247</v>
      </c>
      <c r="F90" s="41">
        <f>117+0.1+25.2</f>
        <v>142.29999999999998</v>
      </c>
      <c r="G90" s="41">
        <v>124.5</v>
      </c>
      <c r="H90" s="42">
        <v>133.19999999999999</v>
      </c>
      <c r="I90" s="1"/>
    </row>
    <row r="91" spans="1:9" ht="39">
      <c r="A91" s="121" t="s">
        <v>140</v>
      </c>
      <c r="B91" s="118" t="s">
        <v>111</v>
      </c>
      <c r="C91" s="118" t="s">
        <v>6</v>
      </c>
      <c r="D91" s="119" t="s">
        <v>139</v>
      </c>
      <c r="E91" s="40"/>
      <c r="F91" s="123">
        <f>SUM(F92:F93)</f>
        <v>680.69999999999993</v>
      </c>
      <c r="G91" s="123">
        <f t="shared" ref="G91:H91" si="33">SUM(G92:G93)</f>
        <v>0</v>
      </c>
      <c r="H91" s="123">
        <f t="shared" si="33"/>
        <v>0</v>
      </c>
      <c r="I91" s="1"/>
    </row>
    <row r="92" spans="1:9" ht="14.45" customHeight="1">
      <c r="A92" s="87" t="s">
        <v>67</v>
      </c>
      <c r="B92" s="21" t="s">
        <v>111</v>
      </c>
      <c r="C92" s="21" t="s">
        <v>6</v>
      </c>
      <c r="D92" s="40" t="s">
        <v>139</v>
      </c>
      <c r="E92" s="40">
        <v>244</v>
      </c>
      <c r="F92" s="41">
        <f>387.9+206.5</f>
        <v>594.4</v>
      </c>
      <c r="G92" s="41">
        <v>0</v>
      </c>
      <c r="H92" s="42">
        <v>0</v>
      </c>
      <c r="I92" s="1"/>
    </row>
    <row r="93" spans="1:9" ht="14.45" customHeight="1">
      <c r="A93" s="128" t="s">
        <v>126</v>
      </c>
      <c r="B93" s="21" t="s">
        <v>111</v>
      </c>
      <c r="C93" s="21" t="s">
        <v>6</v>
      </c>
      <c r="D93" s="40" t="s">
        <v>139</v>
      </c>
      <c r="E93" s="40">
        <v>414</v>
      </c>
      <c r="F93" s="41">
        <v>86.3</v>
      </c>
      <c r="G93" s="41"/>
      <c r="H93" s="42"/>
      <c r="I93" s="1"/>
    </row>
    <row r="94" spans="1:9" ht="39" customHeight="1">
      <c r="A94" s="95" t="s">
        <v>120</v>
      </c>
      <c r="B94" s="13" t="s">
        <v>111</v>
      </c>
      <c r="C94" s="13" t="s">
        <v>6</v>
      </c>
      <c r="D94" s="15" t="s">
        <v>121</v>
      </c>
      <c r="E94" s="22"/>
      <c r="F94" s="26">
        <f>SUM(F95)</f>
        <v>830.6</v>
      </c>
      <c r="G94" s="26">
        <f t="shared" ref="G94:H94" si="34">SUM(G95)</f>
        <v>830.6</v>
      </c>
      <c r="H94" s="33">
        <f t="shared" si="34"/>
        <v>830.6</v>
      </c>
      <c r="I94" s="1"/>
    </row>
    <row r="95" spans="1:9" ht="16.149999999999999" customHeight="1">
      <c r="A95" s="96" t="s">
        <v>32</v>
      </c>
      <c r="B95" s="21" t="s">
        <v>111</v>
      </c>
      <c r="C95" s="21" t="s">
        <v>6</v>
      </c>
      <c r="D95" s="22" t="s">
        <v>121</v>
      </c>
      <c r="E95" s="40">
        <v>540</v>
      </c>
      <c r="F95" s="41">
        <v>830.6</v>
      </c>
      <c r="G95" s="41">
        <v>830.6</v>
      </c>
      <c r="H95" s="42">
        <v>830.6</v>
      </c>
      <c r="I95" s="1"/>
    </row>
    <row r="96" spans="1:9" ht="20.45" customHeight="1">
      <c r="A96" s="88" t="s">
        <v>143</v>
      </c>
      <c r="B96" s="13" t="s">
        <v>58</v>
      </c>
      <c r="C96" s="13"/>
      <c r="D96" s="15"/>
      <c r="E96" s="15"/>
      <c r="F96" s="126">
        <f>F97</f>
        <v>10</v>
      </c>
      <c r="G96" s="41"/>
      <c r="H96" s="42"/>
      <c r="I96" s="1"/>
    </row>
    <row r="97" spans="1:9" ht="18" customHeight="1">
      <c r="A97" s="88" t="s">
        <v>144</v>
      </c>
      <c r="B97" s="13" t="s">
        <v>58</v>
      </c>
      <c r="C97" s="13" t="s">
        <v>49</v>
      </c>
      <c r="D97" s="15"/>
      <c r="E97" s="15"/>
      <c r="F97" s="126">
        <f>SUM(F98)</f>
        <v>10</v>
      </c>
      <c r="G97" s="41"/>
      <c r="H97" s="42"/>
      <c r="I97" s="1"/>
    </row>
    <row r="98" spans="1:9" ht="18" customHeight="1">
      <c r="A98" s="91" t="s">
        <v>39</v>
      </c>
      <c r="B98" s="13" t="s">
        <v>58</v>
      </c>
      <c r="C98" s="13" t="s">
        <v>49</v>
      </c>
      <c r="D98" s="15" t="s">
        <v>38</v>
      </c>
      <c r="E98" s="127"/>
      <c r="F98" s="125">
        <f>SUM(F99)</f>
        <v>10</v>
      </c>
      <c r="G98" s="41"/>
      <c r="H98" s="42"/>
      <c r="I98" s="1"/>
    </row>
    <row r="99" spans="1:9" ht="39.6" customHeight="1">
      <c r="A99" s="38" t="s">
        <v>145</v>
      </c>
      <c r="B99" s="13" t="s">
        <v>58</v>
      </c>
      <c r="C99" s="13" t="s">
        <v>49</v>
      </c>
      <c r="D99" s="15" t="s">
        <v>38</v>
      </c>
      <c r="E99" s="22">
        <v>313</v>
      </c>
      <c r="F99" s="23">
        <v>10</v>
      </c>
      <c r="G99" s="23">
        <v>0</v>
      </c>
      <c r="H99" s="24">
        <v>0</v>
      </c>
      <c r="I99" s="1"/>
    </row>
    <row r="100" spans="1:9" ht="26.25">
      <c r="A100" s="17" t="s">
        <v>130</v>
      </c>
      <c r="B100" s="15">
        <v>13</v>
      </c>
      <c r="C100" s="101"/>
      <c r="D100" s="15"/>
      <c r="E100" s="22"/>
      <c r="F100" s="26">
        <f>SUM(F101)</f>
        <v>0.3</v>
      </c>
      <c r="G100" s="26">
        <f t="shared" ref="G100:H101" si="35">SUM(G101)</f>
        <v>0</v>
      </c>
      <c r="H100" s="33">
        <f t="shared" si="35"/>
        <v>0</v>
      </c>
      <c r="I100" s="1"/>
    </row>
    <row r="101" spans="1:9" ht="30" customHeight="1">
      <c r="A101" s="102" t="s">
        <v>131</v>
      </c>
      <c r="B101" s="15">
        <v>13</v>
      </c>
      <c r="C101" s="13" t="s">
        <v>6</v>
      </c>
      <c r="D101" s="15" t="s">
        <v>36</v>
      </c>
      <c r="E101" s="22"/>
      <c r="F101" s="26">
        <f>SUM(F102)</f>
        <v>0.3</v>
      </c>
      <c r="G101" s="26">
        <f t="shared" si="35"/>
        <v>0</v>
      </c>
      <c r="H101" s="33">
        <f t="shared" si="35"/>
        <v>0</v>
      </c>
      <c r="I101" s="1"/>
    </row>
    <row r="102" spans="1:9" ht="26.25">
      <c r="A102" s="96" t="s">
        <v>132</v>
      </c>
      <c r="B102" s="22">
        <v>13</v>
      </c>
      <c r="C102" s="21" t="s">
        <v>6</v>
      </c>
      <c r="D102" s="22" t="s">
        <v>133</v>
      </c>
      <c r="E102" s="22">
        <v>730</v>
      </c>
      <c r="F102" s="23">
        <v>0.3</v>
      </c>
      <c r="G102" s="23">
        <v>0</v>
      </c>
      <c r="H102" s="24">
        <v>0</v>
      </c>
      <c r="I102" s="1"/>
    </row>
    <row r="103" spans="1:9">
      <c r="A103" s="96" t="s">
        <v>134</v>
      </c>
      <c r="B103" s="40">
        <v>99</v>
      </c>
      <c r="C103" s="40">
        <v>99</v>
      </c>
      <c r="D103" s="47"/>
      <c r="E103" s="47"/>
      <c r="F103" s="41">
        <f>SUM(F104)</f>
        <v>0</v>
      </c>
      <c r="G103" s="41">
        <f t="shared" ref="G103:H103" si="36">SUM(G104)</f>
        <v>95.7</v>
      </c>
      <c r="H103" s="42">
        <f t="shared" si="36"/>
        <v>187.1</v>
      </c>
      <c r="I103" s="1"/>
    </row>
    <row r="104" spans="1:9">
      <c r="A104" s="96" t="s">
        <v>134</v>
      </c>
      <c r="B104" s="40">
        <v>99</v>
      </c>
      <c r="C104" s="40">
        <v>99</v>
      </c>
      <c r="D104" s="35" t="s">
        <v>135</v>
      </c>
      <c r="E104" s="40">
        <v>880</v>
      </c>
      <c r="F104" s="41">
        <v>0</v>
      </c>
      <c r="G104" s="41">
        <v>95.7</v>
      </c>
      <c r="H104" s="42">
        <v>187.1</v>
      </c>
      <c r="I104" s="1"/>
    </row>
    <row r="105" spans="1:9" ht="15.75" thickBot="1">
      <c r="A105" s="103"/>
      <c r="B105" s="104"/>
      <c r="C105" s="105"/>
      <c r="D105" s="106" t="s">
        <v>136</v>
      </c>
      <c r="E105" s="107"/>
      <c r="F105" s="108">
        <f>F6+F34+F42+F45+F54+F84+F96+F100+F103</f>
        <v>5172.8</v>
      </c>
      <c r="G105" s="108">
        <f>G6+G34+G42+G45+G54+G84+G96+G100+G103</f>
        <v>4188.5999999999995</v>
      </c>
      <c r="H105" s="108">
        <f>H6+H34+H42+H45+H54+H84+H96+H100+H103</f>
        <v>4107</v>
      </c>
      <c r="I105" s="1"/>
    </row>
    <row r="106" spans="1:9">
      <c r="A106" s="110"/>
      <c r="B106" s="111"/>
      <c r="C106" s="112"/>
      <c r="D106" s="113"/>
      <c r="E106" s="114"/>
      <c r="F106" s="115"/>
      <c r="G106" s="115"/>
      <c r="H106" s="115"/>
    </row>
    <row r="107" spans="1:9">
      <c r="B107" s="1"/>
      <c r="C107" s="2"/>
      <c r="D107" s="1"/>
      <c r="E107" s="1"/>
      <c r="F107" s="1"/>
      <c r="G107" s="1"/>
      <c r="H107" s="1"/>
    </row>
    <row r="108" spans="1:9">
      <c r="B108" s="1"/>
      <c r="C108" s="2"/>
      <c r="D108" s="1"/>
      <c r="E108" s="1"/>
      <c r="F108" s="1"/>
      <c r="G108" s="1"/>
      <c r="H108" s="116"/>
    </row>
    <row r="109" spans="1:9">
      <c r="B109" s="1"/>
      <c r="C109" s="2"/>
      <c r="D109" s="1"/>
      <c r="E109" s="1"/>
      <c r="F109" s="1"/>
      <c r="G109" s="1"/>
      <c r="H109" s="1"/>
    </row>
    <row r="110" spans="1:9">
      <c r="B110" s="1"/>
      <c r="C110" s="2"/>
      <c r="D110" s="1"/>
      <c r="E110" s="1"/>
      <c r="F110" s="1"/>
      <c r="G110" s="1"/>
      <c r="H110" s="1"/>
    </row>
    <row r="111" spans="1:9">
      <c r="B111" s="1"/>
      <c r="C111" s="2"/>
      <c r="D111" s="1"/>
      <c r="E111" s="1"/>
      <c r="F111" s="1"/>
      <c r="G111" s="1"/>
      <c r="H111" s="1"/>
    </row>
    <row r="112" spans="1:9">
      <c r="B112" s="1"/>
      <c r="C112" s="2"/>
      <c r="D112" s="1"/>
      <c r="E112" s="1"/>
      <c r="F112" s="1"/>
      <c r="G112" s="1"/>
      <c r="H112" s="1"/>
    </row>
    <row r="113" spans="2:8">
      <c r="B113" s="1"/>
      <c r="C113" s="2"/>
      <c r="D113" s="1"/>
      <c r="E113" s="1"/>
      <c r="F113" s="1"/>
      <c r="G113" s="1"/>
      <c r="H113" s="1"/>
    </row>
    <row r="114" spans="2:8">
      <c r="B114" s="1"/>
      <c r="C114" s="2"/>
      <c r="D114" s="1"/>
      <c r="E114" s="1"/>
      <c r="F114" s="1"/>
      <c r="G114" s="1"/>
      <c r="H114" s="1"/>
    </row>
    <row r="115" spans="2:8">
      <c r="B115" s="1"/>
      <c r="C115" s="2"/>
      <c r="D115" s="1"/>
      <c r="E115" s="1"/>
      <c r="F115" s="1"/>
      <c r="G115" s="1"/>
      <c r="H115" s="1"/>
    </row>
    <row r="116" spans="2:8">
      <c r="B116" s="1"/>
      <c r="C116" s="2"/>
      <c r="D116" s="1"/>
      <c r="E116" s="1"/>
      <c r="F116" s="1"/>
      <c r="G116" s="1"/>
      <c r="H116" s="1"/>
    </row>
    <row r="117" spans="2:8">
      <c r="B117" s="1"/>
      <c r="C117" s="2"/>
      <c r="D117" s="1"/>
      <c r="E117" s="1"/>
      <c r="F117" s="1"/>
      <c r="G117" s="1"/>
      <c r="H117" s="1"/>
    </row>
    <row r="118" spans="2:8">
      <c r="B118" s="1"/>
      <c r="C118" s="2"/>
      <c r="D118" s="1"/>
      <c r="E118" s="1"/>
      <c r="F118" s="1"/>
      <c r="G118" s="1"/>
      <c r="H118" s="1"/>
    </row>
    <row r="119" spans="2:8">
      <c r="B119" s="1"/>
      <c r="C119" s="2"/>
      <c r="D119" s="1"/>
      <c r="E119" s="1"/>
      <c r="F119" s="1"/>
      <c r="G119" s="1"/>
      <c r="H119" s="1"/>
    </row>
    <row r="120" spans="2:8">
      <c r="B120" s="1"/>
      <c r="C120" s="2"/>
      <c r="D120" s="1"/>
      <c r="E120" s="1"/>
      <c r="F120" s="1"/>
      <c r="G120" s="1"/>
      <c r="H120" s="1"/>
    </row>
    <row r="121" spans="2:8">
      <c r="B121" s="1"/>
      <c r="C121" s="2"/>
      <c r="D121" s="1"/>
      <c r="E121" s="1"/>
      <c r="F121" s="1"/>
      <c r="G121" s="1"/>
      <c r="H121" s="1"/>
    </row>
    <row r="122" spans="2:8">
      <c r="B122" s="1"/>
      <c r="C122" s="2"/>
      <c r="D122" s="1"/>
      <c r="E122" s="1"/>
      <c r="F122" s="1"/>
      <c r="G122" s="1"/>
      <c r="H122" s="1"/>
    </row>
    <row r="123" spans="2:8">
      <c r="B123" s="1"/>
      <c r="C123" s="2"/>
      <c r="D123" s="1"/>
      <c r="E123" s="1"/>
      <c r="F123" s="1"/>
      <c r="G123" s="1"/>
      <c r="H123" s="1"/>
    </row>
    <row r="124" spans="2:8">
      <c r="B124" s="1"/>
      <c r="C124" s="2"/>
      <c r="D124" s="1"/>
      <c r="E124" s="1"/>
      <c r="F124" s="1"/>
      <c r="G124" s="1"/>
      <c r="H124" s="1"/>
    </row>
    <row r="125" spans="2:8">
      <c r="B125" s="1"/>
      <c r="C125" s="2"/>
      <c r="D125" s="1"/>
      <c r="E125" s="1"/>
      <c r="F125" s="1"/>
      <c r="G125" s="1"/>
      <c r="H125" s="1"/>
    </row>
    <row r="126" spans="2:8">
      <c r="B126" s="1"/>
      <c r="C126" s="2"/>
      <c r="D126" s="1"/>
      <c r="E126" s="1"/>
      <c r="F126" s="1"/>
      <c r="G126" s="1"/>
      <c r="H126" s="1"/>
    </row>
    <row r="127" spans="2:8">
      <c r="B127" s="1"/>
      <c r="C127" s="2"/>
      <c r="D127" s="1"/>
      <c r="E127" s="1"/>
      <c r="F127" s="1"/>
      <c r="G127" s="1"/>
      <c r="H127" s="1"/>
    </row>
    <row r="128" spans="2:8">
      <c r="B128" s="1"/>
      <c r="C128" s="2"/>
      <c r="D128" s="1"/>
      <c r="E128" s="1"/>
      <c r="F128" s="1"/>
      <c r="G128" s="1"/>
      <c r="H128" s="1"/>
    </row>
    <row r="129" spans="2:8">
      <c r="B129" s="1"/>
      <c r="C129" s="2"/>
      <c r="D129" s="1"/>
      <c r="E129" s="1"/>
      <c r="F129" s="1"/>
      <c r="G129" s="1"/>
      <c r="H129" s="1"/>
    </row>
    <row r="130" spans="2:8">
      <c r="B130" s="1"/>
      <c r="C130" s="2"/>
      <c r="D130" s="1"/>
      <c r="E130" s="1"/>
      <c r="F130" s="1"/>
      <c r="G130" s="1"/>
      <c r="H130" s="1"/>
    </row>
    <row r="131" spans="2:8">
      <c r="B131" s="1"/>
      <c r="C131" s="2"/>
      <c r="D131" s="1"/>
      <c r="E131" s="1"/>
      <c r="F131" s="1"/>
      <c r="G131" s="1"/>
      <c r="H131" s="1"/>
    </row>
    <row r="132" spans="2:8">
      <c r="B132" s="1"/>
      <c r="C132" s="2"/>
      <c r="D132" s="1"/>
      <c r="E132" s="1"/>
      <c r="F132" s="1"/>
      <c r="G132" s="1"/>
      <c r="H132" s="1"/>
    </row>
    <row r="133" spans="2:8">
      <c r="B133" s="1"/>
      <c r="C133" s="2"/>
      <c r="D133" s="1"/>
      <c r="E133" s="1"/>
      <c r="F133" s="1"/>
      <c r="G133" s="1"/>
      <c r="H133" s="1"/>
    </row>
    <row r="134" spans="2:8">
      <c r="B134" s="1"/>
      <c r="C134" s="2"/>
      <c r="D134" s="1"/>
      <c r="E134" s="1"/>
      <c r="F134" s="1"/>
      <c r="G134" s="1"/>
      <c r="H134" s="1"/>
    </row>
    <row r="135" spans="2:8">
      <c r="B135" s="1"/>
      <c r="C135" s="2"/>
      <c r="D135" s="1"/>
      <c r="E135" s="1"/>
      <c r="F135" s="1"/>
      <c r="G135" s="1"/>
      <c r="H135" s="1"/>
    </row>
    <row r="136" spans="2:8">
      <c r="B136" s="1"/>
      <c r="C136" s="2"/>
      <c r="D136" s="1"/>
      <c r="E136" s="1"/>
      <c r="F136" s="1"/>
      <c r="G136" s="1"/>
      <c r="H136" s="1"/>
    </row>
    <row r="137" spans="2:8">
      <c r="B137" s="1"/>
      <c r="C137" s="2"/>
      <c r="D137" s="1"/>
      <c r="E137" s="1"/>
      <c r="F137" s="1"/>
      <c r="G137" s="1"/>
      <c r="H137" s="1"/>
    </row>
    <row r="138" spans="2:8">
      <c r="B138" s="1"/>
      <c r="C138" s="2"/>
      <c r="D138" s="1"/>
      <c r="E138" s="1"/>
      <c r="F138" s="1"/>
      <c r="G138" s="1"/>
      <c r="H138" s="1"/>
    </row>
    <row r="139" spans="2:8">
      <c r="B139" s="1"/>
      <c r="C139" s="2"/>
      <c r="D139" s="1"/>
      <c r="E139" s="1"/>
      <c r="F139" s="1"/>
      <c r="G139" s="1"/>
      <c r="H139" s="1"/>
    </row>
    <row r="140" spans="2:8">
      <c r="B140" s="1"/>
      <c r="C140" s="2"/>
      <c r="D140" s="1"/>
      <c r="E140" s="1"/>
      <c r="F140" s="1"/>
      <c r="G140" s="1"/>
      <c r="H140" s="1"/>
    </row>
    <row r="141" spans="2:8">
      <c r="B141" s="1"/>
      <c r="C141" s="2"/>
      <c r="D141" s="1"/>
      <c r="E141" s="1"/>
      <c r="F141" s="1"/>
      <c r="G141" s="1"/>
      <c r="H141" s="1"/>
    </row>
    <row r="142" spans="2:8">
      <c r="B142" s="1"/>
      <c r="C142" s="2"/>
      <c r="D142" s="1"/>
      <c r="E142" s="1"/>
      <c r="F142" s="1"/>
      <c r="G142" s="1"/>
      <c r="H142" s="1"/>
    </row>
  </sheetData>
  <mergeCells count="3">
    <mergeCell ref="D1:H1"/>
    <mergeCell ref="A2:H2"/>
    <mergeCell ref="G3:H3"/>
  </mergeCells>
  <pageMargins left="0.51181102362204722" right="0" top="0.55118110236220474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1"/>
  <sheetViews>
    <sheetView topLeftCell="A96" workbookViewId="0">
      <selection activeCell="F82" sqref="F82"/>
    </sheetView>
  </sheetViews>
  <sheetFormatPr defaultRowHeight="15"/>
  <cols>
    <col min="1" max="1" width="33" customWidth="1"/>
    <col min="2" max="2" width="5.28515625" customWidth="1"/>
    <col min="3" max="3" width="4.7109375" style="117" customWidth="1"/>
    <col min="4" max="4" width="15.140625" customWidth="1"/>
    <col min="5" max="5" width="6.140625" customWidth="1"/>
    <col min="6" max="6" width="10.7109375" customWidth="1"/>
    <col min="7" max="7" width="9.42578125" customWidth="1"/>
    <col min="8" max="8" width="10.28515625" customWidth="1"/>
  </cols>
  <sheetData>
    <row r="1" spans="1:9" ht="42.6" customHeight="1">
      <c r="A1" s="1"/>
      <c r="B1" s="1"/>
      <c r="C1" s="2"/>
      <c r="D1" s="129" t="s">
        <v>146</v>
      </c>
      <c r="E1" s="129"/>
      <c r="F1" s="129"/>
      <c r="G1" s="129"/>
      <c r="H1" s="129"/>
      <c r="I1" s="1"/>
    </row>
    <row r="2" spans="1:9" ht="58.15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"/>
    </row>
    <row r="3" spans="1:9" ht="17.25" customHeight="1">
      <c r="A3" s="3"/>
      <c r="B3" s="3"/>
      <c r="C3" s="3"/>
      <c r="D3" s="4"/>
      <c r="E3" s="3"/>
      <c r="F3" s="3"/>
      <c r="G3" s="131" t="s">
        <v>0</v>
      </c>
      <c r="H3" s="131"/>
      <c r="I3" s="1"/>
    </row>
    <row r="4" spans="1:9" ht="6" customHeight="1" thickBot="1">
      <c r="A4" s="1"/>
      <c r="B4" s="1"/>
      <c r="C4" s="2"/>
      <c r="D4" s="5"/>
      <c r="E4" s="1"/>
      <c r="F4" s="1"/>
      <c r="G4" s="1"/>
      <c r="H4" s="1"/>
      <c r="I4" s="1"/>
    </row>
    <row r="5" spans="1:9" ht="31.15" customHeight="1">
      <c r="A5" s="6"/>
      <c r="B5" s="7" t="s">
        <v>1</v>
      </c>
      <c r="C5" s="8" t="s">
        <v>2</v>
      </c>
      <c r="D5" s="9" t="s">
        <v>3</v>
      </c>
      <c r="E5" s="10" t="s">
        <v>4</v>
      </c>
      <c r="F5" s="10">
        <v>2023</v>
      </c>
      <c r="G5" s="10">
        <v>2024</v>
      </c>
      <c r="H5" s="11">
        <v>2025</v>
      </c>
      <c r="I5" s="1"/>
    </row>
    <row r="6" spans="1:9">
      <c r="A6" s="12" t="s">
        <v>5</v>
      </c>
      <c r="B6" s="13" t="s">
        <v>6</v>
      </c>
      <c r="C6" s="13"/>
      <c r="D6" s="14"/>
      <c r="E6" s="15"/>
      <c r="F6" s="16">
        <f>F7+F12+F22+F27+F30</f>
        <v>1247.2</v>
      </c>
      <c r="G6" s="16">
        <f t="shared" ref="G6:H6" si="0">G7+G12+G22+G27+G30</f>
        <v>1314.7</v>
      </c>
      <c r="H6" s="16">
        <f t="shared" si="0"/>
        <v>1264.7</v>
      </c>
      <c r="I6" s="1"/>
    </row>
    <row r="7" spans="1:9" ht="51.75">
      <c r="A7" s="17" t="s">
        <v>7</v>
      </c>
      <c r="B7" s="13" t="s">
        <v>6</v>
      </c>
      <c r="C7" s="13" t="s">
        <v>8</v>
      </c>
      <c r="D7" s="15" t="s">
        <v>9</v>
      </c>
      <c r="E7" s="15"/>
      <c r="F7" s="16">
        <f>SUM(F8)</f>
        <v>462.2</v>
      </c>
      <c r="G7" s="16">
        <f t="shared" ref="G7:H8" si="1">SUM(G8)</f>
        <v>485.6</v>
      </c>
      <c r="H7" s="16">
        <f t="shared" si="1"/>
        <v>510.4</v>
      </c>
      <c r="I7" s="1"/>
    </row>
    <row r="8" spans="1:9" ht="39">
      <c r="A8" s="17" t="s">
        <v>10</v>
      </c>
      <c r="B8" s="13" t="s">
        <v>6</v>
      </c>
      <c r="C8" s="13" t="s">
        <v>8</v>
      </c>
      <c r="D8" s="15" t="s">
        <v>11</v>
      </c>
      <c r="E8" s="15"/>
      <c r="F8" s="16">
        <f>SUM(F9)</f>
        <v>462.2</v>
      </c>
      <c r="G8" s="16">
        <f t="shared" si="1"/>
        <v>485.6</v>
      </c>
      <c r="H8" s="18">
        <f t="shared" si="1"/>
        <v>510.4</v>
      </c>
      <c r="I8" s="1"/>
    </row>
    <row r="9" spans="1:9" ht="48.75">
      <c r="A9" s="19" t="s">
        <v>12</v>
      </c>
      <c r="B9" s="13" t="s">
        <v>6</v>
      </c>
      <c r="C9" s="13" t="s">
        <v>8</v>
      </c>
      <c r="D9" s="15" t="s">
        <v>13</v>
      </c>
      <c r="E9" s="15"/>
      <c r="F9" s="16">
        <f>SUM(F10:F11)</f>
        <v>462.2</v>
      </c>
      <c r="G9" s="16">
        <f t="shared" ref="G9:H9" si="2">SUM(G10:G11)</f>
        <v>485.6</v>
      </c>
      <c r="H9" s="18">
        <f t="shared" si="2"/>
        <v>510.4</v>
      </c>
      <c r="I9" s="1"/>
    </row>
    <row r="10" spans="1:9" ht="26.25">
      <c r="A10" s="20" t="s">
        <v>14</v>
      </c>
      <c r="B10" s="21" t="s">
        <v>6</v>
      </c>
      <c r="C10" s="21" t="s">
        <v>8</v>
      </c>
      <c r="D10" s="22" t="s">
        <v>13</v>
      </c>
      <c r="E10" s="22">
        <v>121</v>
      </c>
      <c r="F10" s="23">
        <v>355</v>
      </c>
      <c r="G10" s="23">
        <v>373</v>
      </c>
      <c r="H10" s="24">
        <v>392</v>
      </c>
      <c r="I10" s="1"/>
    </row>
    <row r="11" spans="1:9" ht="64.5">
      <c r="A11" s="20" t="s">
        <v>15</v>
      </c>
      <c r="B11" s="21" t="s">
        <v>6</v>
      </c>
      <c r="C11" s="21" t="s">
        <v>8</v>
      </c>
      <c r="D11" s="22" t="s">
        <v>13</v>
      </c>
      <c r="E11" s="22">
        <v>129</v>
      </c>
      <c r="F11" s="23">
        <v>107.2</v>
      </c>
      <c r="G11" s="23">
        <v>112.6</v>
      </c>
      <c r="H11" s="24">
        <v>118.4</v>
      </c>
      <c r="I11" s="1"/>
    </row>
    <row r="12" spans="1:9" ht="77.25">
      <c r="A12" s="12" t="s">
        <v>16</v>
      </c>
      <c r="B12" s="13" t="s">
        <v>6</v>
      </c>
      <c r="C12" s="13" t="s">
        <v>17</v>
      </c>
      <c r="D12" s="15" t="s">
        <v>9</v>
      </c>
      <c r="E12" s="25"/>
      <c r="F12" s="26">
        <f>SUM(F13)</f>
        <v>517.79999999999995</v>
      </c>
      <c r="G12" s="26">
        <f t="shared" ref="G12:H12" si="3">SUM(G13)</f>
        <v>551.9</v>
      </c>
      <c r="H12" s="26">
        <f t="shared" si="3"/>
        <v>477.09999999999997</v>
      </c>
      <c r="I12" s="1"/>
    </row>
    <row r="13" spans="1:9">
      <c r="A13" s="12" t="s">
        <v>18</v>
      </c>
      <c r="B13" s="21" t="s">
        <v>6</v>
      </c>
      <c r="C13" s="27" t="s">
        <v>17</v>
      </c>
      <c r="D13" s="28" t="s">
        <v>19</v>
      </c>
      <c r="E13" s="29"/>
      <c r="F13" s="30">
        <f>F14</f>
        <v>517.79999999999995</v>
      </c>
      <c r="G13" s="30">
        <f t="shared" ref="G13:H13" si="4">G14</f>
        <v>551.9</v>
      </c>
      <c r="H13" s="31">
        <f t="shared" si="4"/>
        <v>477.09999999999997</v>
      </c>
      <c r="I13" s="1"/>
    </row>
    <row r="14" spans="1:9" ht="36.75">
      <c r="A14" s="32" t="s">
        <v>20</v>
      </c>
      <c r="B14" s="21" t="s">
        <v>6</v>
      </c>
      <c r="C14" s="21" t="s">
        <v>17</v>
      </c>
      <c r="D14" s="28" t="s">
        <v>21</v>
      </c>
      <c r="E14" s="25"/>
      <c r="F14" s="26">
        <f>F15+F16+F17+F18+F19+F20+F21</f>
        <v>517.79999999999995</v>
      </c>
      <c r="G14" s="26">
        <f>G15+G16+G17+G18+G19+G20+G21</f>
        <v>551.9</v>
      </c>
      <c r="H14" s="33">
        <f>H15+H16+H17+H18+H19+H20+H21</f>
        <v>477.09999999999997</v>
      </c>
      <c r="I14" s="1"/>
    </row>
    <row r="15" spans="1:9" ht="24.75">
      <c r="A15" s="34" t="s">
        <v>22</v>
      </c>
      <c r="B15" s="21" t="s">
        <v>6</v>
      </c>
      <c r="C15" s="21" t="s">
        <v>17</v>
      </c>
      <c r="D15" s="35" t="s">
        <v>21</v>
      </c>
      <c r="E15" s="22">
        <v>121</v>
      </c>
      <c r="F15" s="36">
        <v>206.2</v>
      </c>
      <c r="G15" s="36">
        <v>216.5</v>
      </c>
      <c r="H15" s="37">
        <v>227.5</v>
      </c>
      <c r="I15" s="1"/>
    </row>
    <row r="16" spans="1:9" ht="64.5">
      <c r="A16" s="20" t="s">
        <v>15</v>
      </c>
      <c r="B16" s="21" t="s">
        <v>6</v>
      </c>
      <c r="C16" s="21" t="s">
        <v>17</v>
      </c>
      <c r="D16" s="35" t="s">
        <v>21</v>
      </c>
      <c r="E16" s="22">
        <v>129</v>
      </c>
      <c r="F16" s="36">
        <v>62.3</v>
      </c>
      <c r="G16" s="36">
        <v>65.400000000000006</v>
      </c>
      <c r="H16" s="37">
        <v>68.7</v>
      </c>
      <c r="I16" s="1"/>
    </row>
    <row r="17" spans="1:9" ht="39">
      <c r="A17" s="20" t="s">
        <v>23</v>
      </c>
      <c r="B17" s="21" t="s">
        <v>6</v>
      </c>
      <c r="C17" s="21" t="s">
        <v>17</v>
      </c>
      <c r="D17" s="35" t="s">
        <v>21</v>
      </c>
      <c r="E17" s="22">
        <v>242</v>
      </c>
      <c r="F17" s="36">
        <v>95</v>
      </c>
      <c r="G17" s="36">
        <v>100</v>
      </c>
      <c r="H17" s="37">
        <v>55</v>
      </c>
      <c r="I17" s="1"/>
    </row>
    <row r="18" spans="1:9">
      <c r="A18" s="38" t="s">
        <v>24</v>
      </c>
      <c r="B18" s="21" t="s">
        <v>6</v>
      </c>
      <c r="C18" s="21" t="s">
        <v>17</v>
      </c>
      <c r="D18" s="35" t="s">
        <v>21</v>
      </c>
      <c r="E18" s="22">
        <v>244</v>
      </c>
      <c r="F18" s="23">
        <v>96.2</v>
      </c>
      <c r="G18" s="23">
        <v>109.4</v>
      </c>
      <c r="H18" s="24">
        <v>72.7</v>
      </c>
      <c r="I18" s="1"/>
    </row>
    <row r="19" spans="1:9">
      <c r="A19" s="38" t="s">
        <v>25</v>
      </c>
      <c r="B19" s="21" t="s">
        <v>6</v>
      </c>
      <c r="C19" s="21" t="s">
        <v>17</v>
      </c>
      <c r="D19" s="35" t="s">
        <v>21</v>
      </c>
      <c r="E19" s="22">
        <v>247</v>
      </c>
      <c r="F19" s="23">
        <f>47+0.1</f>
        <v>47.1</v>
      </c>
      <c r="G19" s="23">
        <v>49.6</v>
      </c>
      <c r="H19" s="24">
        <v>52.2</v>
      </c>
      <c r="I19" s="1"/>
    </row>
    <row r="20" spans="1:9" ht="26.25">
      <c r="A20" s="20" t="s">
        <v>26</v>
      </c>
      <c r="B20" s="21" t="s">
        <v>6</v>
      </c>
      <c r="C20" s="21" t="s">
        <v>17</v>
      </c>
      <c r="D20" s="35" t="s">
        <v>21</v>
      </c>
      <c r="E20" s="22">
        <v>852</v>
      </c>
      <c r="F20" s="23">
        <v>10</v>
      </c>
      <c r="G20" s="23">
        <v>10</v>
      </c>
      <c r="H20" s="24">
        <v>0</v>
      </c>
      <c r="I20" s="1"/>
    </row>
    <row r="21" spans="1:9">
      <c r="A21" s="39" t="s">
        <v>27</v>
      </c>
      <c r="B21" s="21" t="s">
        <v>6</v>
      </c>
      <c r="C21" s="27" t="s">
        <v>17</v>
      </c>
      <c r="D21" s="35" t="s">
        <v>21</v>
      </c>
      <c r="E21" s="40">
        <v>853</v>
      </c>
      <c r="F21" s="41">
        <v>1</v>
      </c>
      <c r="G21" s="41">
        <v>1</v>
      </c>
      <c r="H21" s="42">
        <v>1</v>
      </c>
      <c r="I21" s="1"/>
    </row>
    <row r="22" spans="1:9" ht="54" customHeight="1">
      <c r="A22" s="43" t="s">
        <v>28</v>
      </c>
      <c r="B22" s="13" t="s">
        <v>6</v>
      </c>
      <c r="C22" s="13" t="s">
        <v>29</v>
      </c>
      <c r="D22" s="15" t="s">
        <v>9</v>
      </c>
      <c r="E22" s="40"/>
      <c r="F22" s="26">
        <f>F23+F25</f>
        <v>254.2</v>
      </c>
      <c r="G22" s="26">
        <f>G23+G25</f>
        <v>254.2</v>
      </c>
      <c r="H22" s="33">
        <f>H23+H25</f>
        <v>254.2</v>
      </c>
      <c r="I22" s="1"/>
    </row>
    <row r="23" spans="1:9" ht="51.75">
      <c r="A23" s="44" t="s">
        <v>30</v>
      </c>
      <c r="B23" s="21" t="s">
        <v>6</v>
      </c>
      <c r="C23" s="21" t="s">
        <v>29</v>
      </c>
      <c r="D23" s="22" t="s">
        <v>31</v>
      </c>
      <c r="E23" s="40"/>
      <c r="F23" s="23">
        <f>SUM(F24)</f>
        <v>16</v>
      </c>
      <c r="G23" s="23">
        <f t="shared" ref="G23:H23" si="5">SUM(G24)</f>
        <v>16</v>
      </c>
      <c r="H23" s="24">
        <f t="shared" si="5"/>
        <v>16</v>
      </c>
      <c r="I23" s="1"/>
    </row>
    <row r="24" spans="1:9">
      <c r="A24" s="45" t="s">
        <v>32</v>
      </c>
      <c r="B24" s="21" t="s">
        <v>6</v>
      </c>
      <c r="C24" s="27" t="s">
        <v>29</v>
      </c>
      <c r="D24" s="22" t="s">
        <v>31</v>
      </c>
      <c r="E24" s="40">
        <v>540</v>
      </c>
      <c r="F24" s="23">
        <v>16</v>
      </c>
      <c r="G24" s="23">
        <v>16</v>
      </c>
      <c r="H24" s="24">
        <v>16</v>
      </c>
      <c r="I24" s="1"/>
    </row>
    <row r="25" spans="1:9" ht="51.75">
      <c r="A25" s="44" t="s">
        <v>30</v>
      </c>
      <c r="B25" s="21" t="s">
        <v>6</v>
      </c>
      <c r="C25" s="21" t="s">
        <v>29</v>
      </c>
      <c r="D25" s="22" t="s">
        <v>33</v>
      </c>
      <c r="E25" s="22"/>
      <c r="F25" s="26">
        <f>SUM(F26)</f>
        <v>238.2</v>
      </c>
      <c r="G25" s="26">
        <f t="shared" ref="G25:H25" si="6">SUM(G26)</f>
        <v>238.2</v>
      </c>
      <c r="H25" s="33">
        <f t="shared" si="6"/>
        <v>238.2</v>
      </c>
      <c r="I25" s="1"/>
    </row>
    <row r="26" spans="1:9">
      <c r="A26" s="20" t="s">
        <v>32</v>
      </c>
      <c r="B26" s="21" t="s">
        <v>6</v>
      </c>
      <c r="C26" s="27" t="s">
        <v>29</v>
      </c>
      <c r="D26" s="22" t="s">
        <v>33</v>
      </c>
      <c r="E26" s="40">
        <v>540</v>
      </c>
      <c r="F26" s="41">
        <v>238.2</v>
      </c>
      <c r="G26" s="41">
        <v>238.2</v>
      </c>
      <c r="H26" s="41">
        <v>238.2</v>
      </c>
      <c r="I26" s="1"/>
    </row>
    <row r="27" spans="1:9">
      <c r="A27" s="17" t="s">
        <v>34</v>
      </c>
      <c r="B27" s="13" t="s">
        <v>6</v>
      </c>
      <c r="C27" s="46" t="s">
        <v>35</v>
      </c>
      <c r="D27" s="47" t="s">
        <v>36</v>
      </c>
      <c r="E27" s="47"/>
      <c r="F27" s="30">
        <f>SUM(F28)</f>
        <v>10</v>
      </c>
      <c r="G27" s="30">
        <f t="shared" ref="G27:H27" si="7">SUM(G28)</f>
        <v>20</v>
      </c>
      <c r="H27" s="31">
        <f t="shared" si="7"/>
        <v>20</v>
      </c>
      <c r="I27" s="1"/>
    </row>
    <row r="28" spans="1:9" ht="26.25">
      <c r="A28" s="20" t="s">
        <v>37</v>
      </c>
      <c r="B28" s="21" t="s">
        <v>6</v>
      </c>
      <c r="C28" s="21" t="s">
        <v>35</v>
      </c>
      <c r="D28" s="22" t="s">
        <v>38</v>
      </c>
      <c r="E28" s="40"/>
      <c r="F28" s="30">
        <f>SUM(F29)</f>
        <v>10</v>
      </c>
      <c r="G28" s="30">
        <f>SUM(G29)</f>
        <v>20</v>
      </c>
      <c r="H28" s="31">
        <f>SUM(H29)</f>
        <v>20</v>
      </c>
      <c r="I28" s="1"/>
    </row>
    <row r="29" spans="1:9">
      <c r="A29" s="20" t="s">
        <v>39</v>
      </c>
      <c r="B29" s="21" t="s">
        <v>6</v>
      </c>
      <c r="C29" s="27" t="s">
        <v>35</v>
      </c>
      <c r="D29" s="40" t="s">
        <v>38</v>
      </c>
      <c r="E29" s="40">
        <v>870</v>
      </c>
      <c r="F29" s="41">
        <f>20-10</f>
        <v>10</v>
      </c>
      <c r="G29" s="41">
        <v>20</v>
      </c>
      <c r="H29" s="42">
        <v>20</v>
      </c>
      <c r="I29" s="1"/>
    </row>
    <row r="30" spans="1:9" ht="27" customHeight="1">
      <c r="A30" s="17" t="s">
        <v>40</v>
      </c>
      <c r="B30" s="13" t="s">
        <v>6</v>
      </c>
      <c r="C30" s="13" t="s">
        <v>41</v>
      </c>
      <c r="D30" s="15" t="s">
        <v>42</v>
      </c>
      <c r="E30" s="47"/>
      <c r="F30" s="26">
        <f>SUM(F31)</f>
        <v>3</v>
      </c>
      <c r="G30" s="26">
        <f t="shared" ref="G30:H32" si="8">SUM(G31)</f>
        <v>3</v>
      </c>
      <c r="H30" s="26">
        <f t="shared" si="8"/>
        <v>3</v>
      </c>
      <c r="I30" s="1"/>
    </row>
    <row r="31" spans="1:9" ht="39">
      <c r="A31" s="20" t="s">
        <v>43</v>
      </c>
      <c r="B31" s="21" t="s">
        <v>6</v>
      </c>
      <c r="C31" s="21" t="s">
        <v>41</v>
      </c>
      <c r="D31" s="22" t="s">
        <v>44</v>
      </c>
      <c r="E31" s="22"/>
      <c r="F31" s="23">
        <f>SUM(F32)</f>
        <v>3</v>
      </c>
      <c r="G31" s="23">
        <f t="shared" si="8"/>
        <v>3</v>
      </c>
      <c r="H31" s="23">
        <f t="shared" si="8"/>
        <v>3</v>
      </c>
      <c r="I31" s="1"/>
    </row>
    <row r="32" spans="1:9" ht="26.25">
      <c r="A32" s="48" t="s">
        <v>45</v>
      </c>
      <c r="B32" s="21" t="s">
        <v>6</v>
      </c>
      <c r="C32" s="21" t="s">
        <v>41</v>
      </c>
      <c r="D32" s="22" t="s">
        <v>46</v>
      </c>
      <c r="E32" s="22"/>
      <c r="F32" s="23">
        <f>SUM(F33)</f>
        <v>3</v>
      </c>
      <c r="G32" s="23">
        <f t="shared" si="8"/>
        <v>3</v>
      </c>
      <c r="H32" s="23">
        <f t="shared" si="8"/>
        <v>3</v>
      </c>
      <c r="I32" s="1"/>
    </row>
    <row r="33" spans="1:9">
      <c r="A33" s="49" t="s">
        <v>24</v>
      </c>
      <c r="B33" s="21" t="s">
        <v>6</v>
      </c>
      <c r="C33" s="27" t="s">
        <v>41</v>
      </c>
      <c r="D33" s="22" t="s">
        <v>46</v>
      </c>
      <c r="E33" s="40">
        <v>244</v>
      </c>
      <c r="F33" s="41">
        <f>3</f>
        <v>3</v>
      </c>
      <c r="G33" s="41">
        <v>3</v>
      </c>
      <c r="H33" s="42">
        <v>3</v>
      </c>
      <c r="I33" s="1"/>
    </row>
    <row r="34" spans="1:9">
      <c r="A34" s="12" t="s">
        <v>47</v>
      </c>
      <c r="B34" s="13" t="s">
        <v>8</v>
      </c>
      <c r="C34" s="50"/>
      <c r="D34" s="47"/>
      <c r="E34" s="40"/>
      <c r="F34" s="26">
        <f>F35+F40</f>
        <v>114.5</v>
      </c>
      <c r="G34" s="26">
        <f t="shared" ref="G34:H34" si="9">G35+G40</f>
        <v>121.5</v>
      </c>
      <c r="H34" s="26">
        <f t="shared" si="9"/>
        <v>126.5</v>
      </c>
      <c r="I34" s="1"/>
    </row>
    <row r="35" spans="1:9" ht="26.25">
      <c r="A35" s="12" t="s">
        <v>48</v>
      </c>
      <c r="B35" s="13" t="s">
        <v>8</v>
      </c>
      <c r="C35" s="13" t="s">
        <v>49</v>
      </c>
      <c r="D35" s="28"/>
      <c r="E35" s="40"/>
      <c r="F35" s="26">
        <f>SUM(F36)</f>
        <v>114.5</v>
      </c>
      <c r="G35" s="26">
        <f t="shared" ref="G35:H35" si="10">SUM(G36)</f>
        <v>121.5</v>
      </c>
      <c r="H35" s="33">
        <f t="shared" si="10"/>
        <v>126.5</v>
      </c>
      <c r="I35" s="1"/>
    </row>
    <row r="36" spans="1:9" ht="39">
      <c r="A36" s="12" t="s">
        <v>50</v>
      </c>
      <c r="B36" s="13" t="s">
        <v>8</v>
      </c>
      <c r="C36" s="13" t="s">
        <v>49</v>
      </c>
      <c r="D36" s="28" t="s">
        <v>9</v>
      </c>
      <c r="E36" s="40"/>
      <c r="F36" s="26">
        <f>SUM(F37:F39)</f>
        <v>114.5</v>
      </c>
      <c r="G36" s="26">
        <f t="shared" ref="G36:H36" si="11">SUM(G37:G38)</f>
        <v>121.5</v>
      </c>
      <c r="H36" s="33">
        <f t="shared" si="11"/>
        <v>126.5</v>
      </c>
      <c r="I36" s="1"/>
    </row>
    <row r="37" spans="1:9">
      <c r="A37" s="51" t="s">
        <v>51</v>
      </c>
      <c r="B37" s="21" t="s">
        <v>8</v>
      </c>
      <c r="C37" s="27" t="s">
        <v>49</v>
      </c>
      <c r="D37" s="35" t="s">
        <v>52</v>
      </c>
      <c r="E37" s="40">
        <v>121</v>
      </c>
      <c r="F37" s="41">
        <v>87.9</v>
      </c>
      <c r="G37" s="41">
        <v>93.3</v>
      </c>
      <c r="H37" s="42">
        <v>97.2</v>
      </c>
      <c r="I37" s="1"/>
    </row>
    <row r="38" spans="1:9" ht="14.45" customHeight="1">
      <c r="A38" s="52" t="s">
        <v>53</v>
      </c>
      <c r="B38" s="21" t="s">
        <v>8</v>
      </c>
      <c r="C38" s="21" t="s">
        <v>49</v>
      </c>
      <c r="D38" s="35" t="s">
        <v>52</v>
      </c>
      <c r="E38" s="22">
        <v>129</v>
      </c>
      <c r="F38" s="23">
        <v>26.6</v>
      </c>
      <c r="G38" s="23">
        <v>28.2</v>
      </c>
      <c r="H38" s="24">
        <v>29.3</v>
      </c>
      <c r="I38" s="1"/>
    </row>
    <row r="39" spans="1:9" ht="12.6" customHeight="1">
      <c r="A39" s="53" t="s">
        <v>24</v>
      </c>
      <c r="B39" s="21" t="s">
        <v>8</v>
      </c>
      <c r="C39" s="21" t="s">
        <v>49</v>
      </c>
      <c r="D39" s="35" t="s">
        <v>52</v>
      </c>
      <c r="E39" s="22">
        <v>244</v>
      </c>
      <c r="F39" s="23">
        <v>0</v>
      </c>
      <c r="G39" s="23">
        <v>0</v>
      </c>
      <c r="H39" s="54">
        <v>0</v>
      </c>
      <c r="I39" s="1"/>
    </row>
    <row r="40" spans="1:9" ht="25.9" customHeight="1">
      <c r="A40" s="12" t="s">
        <v>54</v>
      </c>
      <c r="B40" s="55" t="s">
        <v>8</v>
      </c>
      <c r="C40" s="55" t="s">
        <v>49</v>
      </c>
      <c r="D40" s="56" t="s">
        <v>42</v>
      </c>
      <c r="E40" s="57"/>
      <c r="F40" s="58">
        <f>F41</f>
        <v>0</v>
      </c>
      <c r="G40" s="58">
        <f t="shared" ref="G40:H40" si="12">G41</f>
        <v>0</v>
      </c>
      <c r="H40" s="58">
        <f t="shared" si="12"/>
        <v>0</v>
      </c>
      <c r="I40" s="1"/>
    </row>
    <row r="41" spans="1:9" ht="12.6" customHeight="1">
      <c r="A41" s="53" t="s">
        <v>24</v>
      </c>
      <c r="B41" s="21" t="s">
        <v>8</v>
      </c>
      <c r="C41" s="21" t="s">
        <v>49</v>
      </c>
      <c r="D41" s="35" t="s">
        <v>55</v>
      </c>
      <c r="E41" s="22">
        <v>244</v>
      </c>
      <c r="F41" s="23">
        <v>0</v>
      </c>
      <c r="G41" s="23"/>
      <c r="H41" s="54"/>
      <c r="I41" s="1"/>
    </row>
    <row r="42" spans="1:9" ht="26.25">
      <c r="A42" s="12" t="s">
        <v>56</v>
      </c>
      <c r="B42" s="13" t="s">
        <v>49</v>
      </c>
      <c r="C42" s="21"/>
      <c r="D42" s="40"/>
      <c r="E42" s="40"/>
      <c r="F42" s="26">
        <f>F43</f>
        <v>30</v>
      </c>
      <c r="G42" s="26">
        <f t="shared" ref="G42:H42" si="13">G43</f>
        <v>30</v>
      </c>
      <c r="H42" s="26">
        <f t="shared" si="13"/>
        <v>10</v>
      </c>
      <c r="I42" s="1"/>
    </row>
    <row r="43" spans="1:9" ht="48.6" customHeight="1">
      <c r="A43" s="59" t="s">
        <v>57</v>
      </c>
      <c r="B43" s="13" t="s">
        <v>49</v>
      </c>
      <c r="C43" s="13" t="s">
        <v>58</v>
      </c>
      <c r="D43" s="15" t="s">
        <v>36</v>
      </c>
      <c r="E43" s="25"/>
      <c r="F43" s="26">
        <f>SUM(F44)</f>
        <v>30</v>
      </c>
      <c r="G43" s="26">
        <f t="shared" ref="G43:H43" si="14">SUM(G44)</f>
        <v>30</v>
      </c>
      <c r="H43" s="33">
        <f t="shared" si="14"/>
        <v>10</v>
      </c>
      <c r="I43" s="1"/>
    </row>
    <row r="44" spans="1:9">
      <c r="A44" s="20" t="s">
        <v>59</v>
      </c>
      <c r="B44" s="21" t="s">
        <v>49</v>
      </c>
      <c r="C44" s="21" t="s">
        <v>58</v>
      </c>
      <c r="D44" s="22" t="s">
        <v>60</v>
      </c>
      <c r="E44" s="60">
        <v>244</v>
      </c>
      <c r="F44" s="23">
        <v>30</v>
      </c>
      <c r="G44" s="23">
        <v>30</v>
      </c>
      <c r="H44" s="24">
        <v>10</v>
      </c>
      <c r="I44" s="1"/>
    </row>
    <row r="45" spans="1:9">
      <c r="A45" s="61" t="s">
        <v>61</v>
      </c>
      <c r="B45" s="13" t="s">
        <v>17</v>
      </c>
      <c r="C45" s="21"/>
      <c r="D45" s="28"/>
      <c r="E45" s="29"/>
      <c r="F45" s="30">
        <f>SUM(F46+F51)</f>
        <v>171.5</v>
      </c>
      <c r="G45" s="30">
        <f>SUM(G46+G51)</f>
        <v>171.5</v>
      </c>
      <c r="H45" s="30">
        <f>SUM(H46+H51)</f>
        <v>131.5</v>
      </c>
      <c r="I45" s="1"/>
    </row>
    <row r="46" spans="1:9" ht="15.6" customHeight="1">
      <c r="A46" s="61" t="s">
        <v>62</v>
      </c>
      <c r="B46" s="13" t="s">
        <v>17</v>
      </c>
      <c r="C46" s="13" t="s">
        <v>63</v>
      </c>
      <c r="D46" s="28" t="s">
        <v>64</v>
      </c>
      <c r="E46" s="29"/>
      <c r="F46" s="26">
        <f>F47+F49</f>
        <v>171.5</v>
      </c>
      <c r="G46" s="26">
        <f t="shared" ref="G46:H46" si="15">G47+G49</f>
        <v>171.5</v>
      </c>
      <c r="H46" s="26">
        <f t="shared" si="15"/>
        <v>131.5</v>
      </c>
      <c r="I46" s="1"/>
    </row>
    <row r="47" spans="1:9" ht="52.9" customHeight="1">
      <c r="A47" s="20" t="s">
        <v>65</v>
      </c>
      <c r="B47" s="21" t="s">
        <v>17</v>
      </c>
      <c r="C47" s="21" t="s">
        <v>63</v>
      </c>
      <c r="D47" s="35" t="s">
        <v>66</v>
      </c>
      <c r="E47" s="29"/>
      <c r="F47" s="26">
        <f>SUM(F48)</f>
        <v>50</v>
      </c>
      <c r="G47" s="26">
        <f t="shared" ref="G47:H47" si="16">SUM(G48)</f>
        <v>50</v>
      </c>
      <c r="H47" s="33">
        <f t="shared" si="16"/>
        <v>10</v>
      </c>
      <c r="I47" s="1"/>
    </row>
    <row r="48" spans="1:9">
      <c r="A48" s="45" t="s">
        <v>67</v>
      </c>
      <c r="B48" s="21" t="s">
        <v>17</v>
      </c>
      <c r="C48" s="21" t="s">
        <v>63</v>
      </c>
      <c r="D48" s="35" t="s">
        <v>66</v>
      </c>
      <c r="E48" s="40">
        <v>244</v>
      </c>
      <c r="F48" s="41">
        <v>50</v>
      </c>
      <c r="G48" s="41">
        <v>50</v>
      </c>
      <c r="H48" s="42">
        <v>10</v>
      </c>
      <c r="I48" s="1"/>
    </row>
    <row r="49" spans="1:9" ht="51.75">
      <c r="A49" s="62" t="s">
        <v>68</v>
      </c>
      <c r="B49" s="21" t="s">
        <v>17</v>
      </c>
      <c r="C49" s="21" t="s">
        <v>63</v>
      </c>
      <c r="D49" s="35" t="s">
        <v>69</v>
      </c>
      <c r="E49" s="63"/>
      <c r="F49" s="64">
        <f>SUM(F50)</f>
        <v>121.5</v>
      </c>
      <c r="G49" s="64">
        <f t="shared" ref="G49:H49" si="17">SUM(G50)</f>
        <v>121.5</v>
      </c>
      <c r="H49" s="65">
        <f t="shared" si="17"/>
        <v>121.5</v>
      </c>
      <c r="I49" s="1"/>
    </row>
    <row r="50" spans="1:9">
      <c r="A50" s="66" t="s">
        <v>70</v>
      </c>
      <c r="B50" s="21" t="s">
        <v>17</v>
      </c>
      <c r="C50" s="21" t="s">
        <v>63</v>
      </c>
      <c r="D50" s="35" t="s">
        <v>69</v>
      </c>
      <c r="E50" s="22">
        <v>244</v>
      </c>
      <c r="F50" s="67">
        <v>121.5</v>
      </c>
      <c r="G50" s="67">
        <v>121.5</v>
      </c>
      <c r="H50" s="68">
        <v>121.5</v>
      </c>
      <c r="I50" s="1"/>
    </row>
    <row r="51" spans="1:9" ht="2.4500000000000002" customHeight="1">
      <c r="A51" s="61" t="s">
        <v>71</v>
      </c>
      <c r="B51" s="13" t="s">
        <v>17</v>
      </c>
      <c r="C51" s="13" t="s">
        <v>72</v>
      </c>
      <c r="D51" s="28"/>
      <c r="E51" s="15"/>
      <c r="F51" s="64">
        <f>SUM(F52)</f>
        <v>0</v>
      </c>
      <c r="G51" s="64">
        <f t="shared" ref="G51:H52" si="18">SUM(G52)</f>
        <v>0</v>
      </c>
      <c r="H51" s="64">
        <f t="shared" si="18"/>
        <v>0</v>
      </c>
      <c r="I51" s="1"/>
    </row>
    <row r="52" spans="1:9" ht="64.5" hidden="1">
      <c r="A52" s="66" t="s">
        <v>73</v>
      </c>
      <c r="B52" s="21" t="s">
        <v>17</v>
      </c>
      <c r="C52" s="21" t="s">
        <v>72</v>
      </c>
      <c r="D52" s="35" t="s">
        <v>74</v>
      </c>
      <c r="E52" s="22"/>
      <c r="F52" s="64">
        <f>SUM(F53)</f>
        <v>0</v>
      </c>
      <c r="G52" s="64">
        <f t="shared" si="18"/>
        <v>0</v>
      </c>
      <c r="H52" s="64">
        <f t="shared" si="18"/>
        <v>0</v>
      </c>
      <c r="I52" s="1"/>
    </row>
    <row r="53" spans="1:9" hidden="1">
      <c r="A53" s="66" t="s">
        <v>70</v>
      </c>
      <c r="B53" s="21" t="s">
        <v>17</v>
      </c>
      <c r="C53" s="21" t="s">
        <v>72</v>
      </c>
      <c r="D53" s="35" t="s">
        <v>74</v>
      </c>
      <c r="E53" s="22">
        <v>244</v>
      </c>
      <c r="F53" s="67">
        <v>0</v>
      </c>
      <c r="G53" s="67">
        <v>0</v>
      </c>
      <c r="H53" s="68">
        <v>0</v>
      </c>
      <c r="I53" s="1"/>
    </row>
    <row r="54" spans="1:9" ht="29.25">
      <c r="A54" s="69" t="s">
        <v>75</v>
      </c>
      <c r="B54" s="13" t="s">
        <v>76</v>
      </c>
      <c r="C54" s="13"/>
      <c r="D54" s="47"/>
      <c r="E54" s="63"/>
      <c r="F54" s="64">
        <f>F55+F62</f>
        <v>1526.6999999999998</v>
      </c>
      <c r="G54" s="64">
        <f>G55+G62</f>
        <v>1462.5</v>
      </c>
      <c r="H54" s="65">
        <f>H55+H62</f>
        <v>1383.1</v>
      </c>
      <c r="I54" s="1"/>
    </row>
    <row r="55" spans="1:9">
      <c r="A55" s="69" t="s">
        <v>77</v>
      </c>
      <c r="B55" s="13" t="s">
        <v>76</v>
      </c>
      <c r="C55" s="13" t="s">
        <v>8</v>
      </c>
      <c r="D55" s="28" t="s">
        <v>64</v>
      </c>
      <c r="E55" s="63"/>
      <c r="F55" s="70">
        <f>F56+F58+F60</f>
        <v>188</v>
      </c>
      <c r="G55" s="70">
        <f>G56+G58+G60</f>
        <v>157.30000000000001</v>
      </c>
      <c r="H55" s="71">
        <f>H56+H58+H60</f>
        <v>138</v>
      </c>
      <c r="I55" s="1"/>
    </row>
    <row r="56" spans="1:9" ht="18" customHeight="1">
      <c r="A56" s="72" t="s">
        <v>78</v>
      </c>
      <c r="B56" s="21" t="s">
        <v>76</v>
      </c>
      <c r="C56" s="21" t="s">
        <v>8</v>
      </c>
      <c r="D56" s="28" t="s">
        <v>79</v>
      </c>
      <c r="E56" s="63"/>
      <c r="F56" s="70">
        <f>SUM(F57)</f>
        <v>70</v>
      </c>
      <c r="G56" s="70">
        <f t="shared" ref="G56:H56" si="19">SUM(G57)</f>
        <v>39.299999999999997</v>
      </c>
      <c r="H56" s="71">
        <f t="shared" si="19"/>
        <v>20</v>
      </c>
      <c r="I56" s="1"/>
    </row>
    <row r="57" spans="1:9">
      <c r="A57" s="38" t="s">
        <v>67</v>
      </c>
      <c r="B57" s="21" t="s">
        <v>76</v>
      </c>
      <c r="C57" s="21" t="s">
        <v>8</v>
      </c>
      <c r="D57" s="35" t="s">
        <v>79</v>
      </c>
      <c r="E57" s="22">
        <v>244</v>
      </c>
      <c r="F57" s="67">
        <v>70</v>
      </c>
      <c r="G57" s="67">
        <v>39.299999999999997</v>
      </c>
      <c r="H57" s="68">
        <v>20</v>
      </c>
      <c r="I57" s="1"/>
    </row>
    <row r="58" spans="1:9" ht="2.4500000000000002" customHeight="1">
      <c r="A58" s="72" t="s">
        <v>80</v>
      </c>
      <c r="B58" s="21" t="s">
        <v>76</v>
      </c>
      <c r="C58" s="21" t="s">
        <v>8</v>
      </c>
      <c r="D58" s="28" t="s">
        <v>81</v>
      </c>
      <c r="E58" s="15"/>
      <c r="F58" s="64">
        <f>SUM(F59)</f>
        <v>0</v>
      </c>
      <c r="G58" s="64">
        <f t="shared" ref="G58:H58" si="20">SUM(G59)</f>
        <v>0</v>
      </c>
      <c r="H58" s="65">
        <f t="shared" si="20"/>
        <v>0</v>
      </c>
      <c r="I58" s="1"/>
    </row>
    <row r="59" spans="1:9" ht="23.45" hidden="1" customHeight="1">
      <c r="A59" s="38" t="s">
        <v>24</v>
      </c>
      <c r="B59" s="21" t="s">
        <v>76</v>
      </c>
      <c r="C59" s="21" t="s">
        <v>8</v>
      </c>
      <c r="D59" s="35" t="s">
        <v>81</v>
      </c>
      <c r="E59" s="22">
        <v>244</v>
      </c>
      <c r="F59" s="67"/>
      <c r="G59" s="67"/>
      <c r="H59" s="68"/>
      <c r="I59" s="1"/>
    </row>
    <row r="60" spans="1:9" ht="67.150000000000006" customHeight="1">
      <c r="A60" s="73" t="s">
        <v>82</v>
      </c>
      <c r="B60" s="21" t="s">
        <v>76</v>
      </c>
      <c r="C60" s="21" t="s">
        <v>8</v>
      </c>
      <c r="D60" s="28" t="s">
        <v>36</v>
      </c>
      <c r="E60" s="40"/>
      <c r="F60" s="64">
        <f>SUM(F61)</f>
        <v>118</v>
      </c>
      <c r="G60" s="64">
        <f t="shared" ref="G60:H60" si="21">SUM(G61)</f>
        <v>118</v>
      </c>
      <c r="H60" s="64">
        <f t="shared" si="21"/>
        <v>118</v>
      </c>
      <c r="I60" s="1"/>
    </row>
    <row r="61" spans="1:9" ht="27">
      <c r="A61" s="74" t="s">
        <v>67</v>
      </c>
      <c r="B61" s="13" t="s">
        <v>76</v>
      </c>
      <c r="C61" s="21" t="s">
        <v>8</v>
      </c>
      <c r="D61" s="35" t="s">
        <v>83</v>
      </c>
      <c r="E61" s="22">
        <v>244</v>
      </c>
      <c r="F61" s="67">
        <v>118</v>
      </c>
      <c r="G61" s="67">
        <v>118</v>
      </c>
      <c r="H61" s="68">
        <v>118</v>
      </c>
      <c r="I61" s="1"/>
    </row>
    <row r="62" spans="1:9">
      <c r="A62" s="75" t="s">
        <v>84</v>
      </c>
      <c r="B62" s="13" t="s">
        <v>76</v>
      </c>
      <c r="C62" s="13" t="s">
        <v>49</v>
      </c>
      <c r="D62" s="47" t="s">
        <v>85</v>
      </c>
      <c r="E62" s="40"/>
      <c r="F62" s="70">
        <f>F63</f>
        <v>1338.6999999999998</v>
      </c>
      <c r="G62" s="70">
        <f t="shared" ref="G62:H62" si="22">G63</f>
        <v>1305.2</v>
      </c>
      <c r="H62" s="71">
        <f t="shared" si="22"/>
        <v>1245.0999999999999</v>
      </c>
      <c r="I62" s="1"/>
    </row>
    <row r="63" spans="1:9" ht="29.25" customHeight="1">
      <c r="A63" s="72" t="s">
        <v>86</v>
      </c>
      <c r="B63" s="21" t="s">
        <v>76</v>
      </c>
      <c r="C63" s="21" t="s">
        <v>49</v>
      </c>
      <c r="D63" s="76" t="s">
        <v>85</v>
      </c>
      <c r="E63" s="40"/>
      <c r="F63" s="64">
        <f>F64+F78+F80+F82</f>
        <v>1338.6999999999998</v>
      </c>
      <c r="G63" s="64">
        <f t="shared" ref="G63:H63" si="23">G64+G78+G80+G82</f>
        <v>1305.2</v>
      </c>
      <c r="H63" s="64">
        <f t="shared" si="23"/>
        <v>1245.0999999999999</v>
      </c>
      <c r="I63" s="1"/>
    </row>
    <row r="64" spans="1:9">
      <c r="A64" s="72" t="s">
        <v>87</v>
      </c>
      <c r="B64" s="21" t="s">
        <v>76</v>
      </c>
      <c r="C64" s="21" t="s">
        <v>49</v>
      </c>
      <c r="D64" s="76" t="s">
        <v>88</v>
      </c>
      <c r="E64" s="40"/>
      <c r="F64" s="70">
        <f>F65+F67+F71+F73+F76</f>
        <v>1266</v>
      </c>
      <c r="G64" s="70">
        <f>G65+G67+G71+G73+G76</f>
        <v>1244.2</v>
      </c>
      <c r="H64" s="70">
        <f>H65+H67+H71+H73+H76</f>
        <v>1219.0999999999999</v>
      </c>
      <c r="I64" s="1"/>
    </row>
    <row r="65" spans="1:9" ht="29.45" customHeight="1">
      <c r="A65" s="77" t="s">
        <v>89</v>
      </c>
      <c r="B65" s="21" t="s">
        <v>76</v>
      </c>
      <c r="C65" s="21" t="s">
        <v>49</v>
      </c>
      <c r="D65" s="78" t="s">
        <v>90</v>
      </c>
      <c r="E65" s="40"/>
      <c r="F65" s="64">
        <f>SUM(F66)</f>
        <v>87</v>
      </c>
      <c r="G65" s="64">
        <f t="shared" ref="G65:H65" si="24">SUM(G66)</f>
        <v>50</v>
      </c>
      <c r="H65" s="65">
        <f t="shared" si="24"/>
        <v>40</v>
      </c>
      <c r="I65" s="1"/>
    </row>
    <row r="66" spans="1:9">
      <c r="A66" s="34" t="s">
        <v>67</v>
      </c>
      <c r="B66" s="21" t="s">
        <v>76</v>
      </c>
      <c r="C66" s="21" t="s">
        <v>49</v>
      </c>
      <c r="D66" s="35" t="s">
        <v>90</v>
      </c>
      <c r="E66" s="40">
        <v>244</v>
      </c>
      <c r="F66" s="79">
        <v>87</v>
      </c>
      <c r="G66" s="79">
        <v>50</v>
      </c>
      <c r="H66" s="80">
        <v>40</v>
      </c>
      <c r="I66" s="1"/>
    </row>
    <row r="67" spans="1:9" ht="60">
      <c r="A67" s="81" t="s">
        <v>91</v>
      </c>
      <c r="B67" s="21" t="s">
        <v>76</v>
      </c>
      <c r="C67" s="21" t="s">
        <v>49</v>
      </c>
      <c r="D67" s="22" t="s">
        <v>92</v>
      </c>
      <c r="E67" s="40"/>
      <c r="F67" s="26">
        <f>F68+F69+F70</f>
        <v>1091</v>
      </c>
      <c r="G67" s="26">
        <f>G68+G69+G70</f>
        <v>1141.2</v>
      </c>
      <c r="H67" s="26">
        <f>H68+H69+H70</f>
        <v>1130.0999999999999</v>
      </c>
      <c r="I67" s="1"/>
    </row>
    <row r="68" spans="1:9">
      <c r="A68" s="34" t="s">
        <v>93</v>
      </c>
      <c r="B68" s="21" t="s">
        <v>76</v>
      </c>
      <c r="C68" s="21" t="s">
        <v>49</v>
      </c>
      <c r="D68" s="22" t="s">
        <v>92</v>
      </c>
      <c r="E68" s="40">
        <v>111</v>
      </c>
      <c r="F68" s="41">
        <v>684</v>
      </c>
      <c r="G68" s="41">
        <v>718.2</v>
      </c>
      <c r="H68" s="42">
        <v>754.1</v>
      </c>
      <c r="I68" s="1"/>
    </row>
    <row r="69" spans="1:9" ht="39" customHeight="1">
      <c r="A69" s="20" t="s">
        <v>94</v>
      </c>
      <c r="B69" s="21" t="s">
        <v>76</v>
      </c>
      <c r="C69" s="21" t="s">
        <v>49</v>
      </c>
      <c r="D69" s="22" t="s">
        <v>92</v>
      </c>
      <c r="E69" s="22">
        <v>119</v>
      </c>
      <c r="F69" s="23">
        <v>207</v>
      </c>
      <c r="G69" s="23">
        <v>217</v>
      </c>
      <c r="H69" s="24">
        <v>228</v>
      </c>
      <c r="I69" s="1"/>
    </row>
    <row r="70" spans="1:9">
      <c r="A70" s="38" t="s">
        <v>70</v>
      </c>
      <c r="B70" s="21" t="s">
        <v>76</v>
      </c>
      <c r="C70" s="21" t="s">
        <v>49</v>
      </c>
      <c r="D70" s="22" t="s">
        <v>92</v>
      </c>
      <c r="E70" s="40">
        <v>244</v>
      </c>
      <c r="F70" s="41">
        <f>190+10</f>
        <v>200</v>
      </c>
      <c r="G70" s="41">
        <v>206</v>
      </c>
      <c r="H70" s="41">
        <v>148</v>
      </c>
      <c r="I70" s="1"/>
    </row>
    <row r="71" spans="1:9">
      <c r="A71" s="82" t="s">
        <v>95</v>
      </c>
      <c r="B71" s="21" t="s">
        <v>76</v>
      </c>
      <c r="C71" s="21" t="s">
        <v>49</v>
      </c>
      <c r="D71" s="40" t="s">
        <v>96</v>
      </c>
      <c r="E71" s="40"/>
      <c r="F71" s="30">
        <f>SUM(F72)</f>
        <v>45</v>
      </c>
      <c r="G71" s="30">
        <f t="shared" ref="G71:H71" si="25">SUM(G72)</f>
        <v>20</v>
      </c>
      <c r="H71" s="31">
        <f t="shared" si="25"/>
        <v>15</v>
      </c>
      <c r="I71" s="1"/>
    </row>
    <row r="72" spans="1:9">
      <c r="A72" s="83" t="s">
        <v>70</v>
      </c>
      <c r="B72" s="21" t="s">
        <v>76</v>
      </c>
      <c r="C72" s="21" t="s">
        <v>49</v>
      </c>
      <c r="D72" s="40" t="s">
        <v>96</v>
      </c>
      <c r="E72" s="40">
        <v>244</v>
      </c>
      <c r="F72" s="41">
        <v>45</v>
      </c>
      <c r="G72" s="41">
        <v>20</v>
      </c>
      <c r="H72" s="42">
        <v>15</v>
      </c>
      <c r="I72" s="1"/>
    </row>
    <row r="73" spans="1:9" ht="58.5" customHeight="1">
      <c r="A73" s="84" t="s">
        <v>97</v>
      </c>
      <c r="B73" s="21" t="s">
        <v>76</v>
      </c>
      <c r="C73" s="21" t="s">
        <v>49</v>
      </c>
      <c r="D73" s="22" t="s">
        <v>98</v>
      </c>
      <c r="E73" s="22"/>
      <c r="F73" s="26">
        <f>F74+F75</f>
        <v>29</v>
      </c>
      <c r="G73" s="26">
        <f>G74+G75</f>
        <v>19</v>
      </c>
      <c r="H73" s="26">
        <f>H74+H75</f>
        <v>20</v>
      </c>
      <c r="I73" s="1"/>
    </row>
    <row r="74" spans="1:9">
      <c r="A74" s="34" t="s">
        <v>67</v>
      </c>
      <c r="B74" s="21" t="s">
        <v>76</v>
      </c>
      <c r="C74" s="21" t="s">
        <v>49</v>
      </c>
      <c r="D74" s="22" t="s">
        <v>98</v>
      </c>
      <c r="E74" s="40">
        <v>244</v>
      </c>
      <c r="F74" s="41">
        <v>29</v>
      </c>
      <c r="G74" s="41">
        <v>19</v>
      </c>
      <c r="H74" s="41">
        <v>20</v>
      </c>
      <c r="I74" s="1"/>
    </row>
    <row r="75" spans="1:9" ht="2.25" customHeight="1">
      <c r="A75" s="39" t="s">
        <v>27</v>
      </c>
      <c r="B75" s="21" t="s">
        <v>76</v>
      </c>
      <c r="C75" s="21" t="s">
        <v>49</v>
      </c>
      <c r="D75" s="22" t="s">
        <v>98</v>
      </c>
      <c r="E75" s="40">
        <v>853</v>
      </c>
      <c r="F75" s="41">
        <v>0</v>
      </c>
      <c r="G75" s="41">
        <v>0</v>
      </c>
      <c r="H75" s="41">
        <v>0</v>
      </c>
      <c r="I75" s="1"/>
    </row>
    <row r="76" spans="1:9">
      <c r="A76" s="85" t="s">
        <v>99</v>
      </c>
      <c r="B76" s="21" t="s">
        <v>76</v>
      </c>
      <c r="C76" s="21" t="s">
        <v>49</v>
      </c>
      <c r="D76" s="40" t="s">
        <v>100</v>
      </c>
      <c r="E76" s="40"/>
      <c r="F76" s="30">
        <f>SUM(F77)</f>
        <v>14</v>
      </c>
      <c r="G76" s="30">
        <f t="shared" ref="G76:H76" si="26">SUM(G77)</f>
        <v>14</v>
      </c>
      <c r="H76" s="31">
        <f t="shared" si="26"/>
        <v>14</v>
      </c>
      <c r="I76" s="1"/>
    </row>
    <row r="77" spans="1:9">
      <c r="A77" s="38" t="s">
        <v>70</v>
      </c>
      <c r="B77" s="21" t="s">
        <v>76</v>
      </c>
      <c r="C77" s="21" t="s">
        <v>49</v>
      </c>
      <c r="D77" s="40" t="s">
        <v>100</v>
      </c>
      <c r="E77" s="40">
        <v>244</v>
      </c>
      <c r="F77" s="41">
        <v>14</v>
      </c>
      <c r="G77" s="41">
        <v>14</v>
      </c>
      <c r="H77" s="42">
        <v>14</v>
      </c>
      <c r="I77" s="1"/>
    </row>
    <row r="78" spans="1:9" ht="30">
      <c r="A78" s="72" t="s">
        <v>101</v>
      </c>
      <c r="B78" s="21" t="s">
        <v>76</v>
      </c>
      <c r="C78" s="21" t="s">
        <v>49</v>
      </c>
      <c r="D78" s="22" t="s">
        <v>102</v>
      </c>
      <c r="E78" s="22"/>
      <c r="F78" s="26">
        <f>SUM(F79)</f>
        <v>33.1</v>
      </c>
      <c r="G78" s="26">
        <f t="shared" ref="G78:H78" si="27">SUM(G79)</f>
        <v>31</v>
      </c>
      <c r="H78" s="33">
        <f t="shared" si="27"/>
        <v>11</v>
      </c>
      <c r="I78" s="1"/>
    </row>
    <row r="79" spans="1:9">
      <c r="A79" s="38" t="s">
        <v>70</v>
      </c>
      <c r="B79" s="21" t="s">
        <v>76</v>
      </c>
      <c r="C79" s="21" t="s">
        <v>49</v>
      </c>
      <c r="D79" s="22" t="s">
        <v>103</v>
      </c>
      <c r="E79" s="40">
        <v>244</v>
      </c>
      <c r="F79" s="41">
        <v>33.1</v>
      </c>
      <c r="G79" s="41">
        <v>31</v>
      </c>
      <c r="H79" s="42">
        <v>11</v>
      </c>
      <c r="I79" s="1"/>
    </row>
    <row r="80" spans="1:9">
      <c r="A80" s="86" t="s">
        <v>104</v>
      </c>
      <c r="B80" s="21" t="s">
        <v>76</v>
      </c>
      <c r="C80" s="21" t="s">
        <v>49</v>
      </c>
      <c r="D80" s="40" t="s">
        <v>105</v>
      </c>
      <c r="E80" s="40"/>
      <c r="F80" s="30">
        <f>SUM(F81)</f>
        <v>9.6000000000000014</v>
      </c>
      <c r="G80" s="30">
        <f t="shared" ref="G80:H80" si="28">SUM(G81)</f>
        <v>10</v>
      </c>
      <c r="H80" s="31">
        <f t="shared" si="28"/>
        <v>5</v>
      </c>
      <c r="I80" s="1"/>
    </row>
    <row r="81" spans="1:9">
      <c r="A81" s="38" t="s">
        <v>70</v>
      </c>
      <c r="B81" s="21" t="s">
        <v>76</v>
      </c>
      <c r="C81" s="21" t="s">
        <v>49</v>
      </c>
      <c r="D81" s="40" t="s">
        <v>106</v>
      </c>
      <c r="E81" s="40">
        <v>244</v>
      </c>
      <c r="F81" s="41">
        <f>30-20.4</f>
        <v>9.6000000000000014</v>
      </c>
      <c r="G81" s="41">
        <v>10</v>
      </c>
      <c r="H81" s="42">
        <v>5</v>
      </c>
      <c r="I81" s="1"/>
    </row>
    <row r="82" spans="1:9" ht="30">
      <c r="A82" s="72" t="s">
        <v>107</v>
      </c>
      <c r="B82" s="21" t="s">
        <v>76</v>
      </c>
      <c r="C82" s="21" t="s">
        <v>49</v>
      </c>
      <c r="D82" s="22" t="s">
        <v>108</v>
      </c>
      <c r="E82" s="22"/>
      <c r="F82" s="26">
        <f>SUM(F83)</f>
        <v>30</v>
      </c>
      <c r="G82" s="26">
        <f t="shared" ref="G82:H82" si="29">SUM(G83)</f>
        <v>20</v>
      </c>
      <c r="H82" s="33">
        <f t="shared" si="29"/>
        <v>10</v>
      </c>
      <c r="I82" s="1"/>
    </row>
    <row r="83" spans="1:9">
      <c r="A83" s="38" t="s">
        <v>70</v>
      </c>
      <c r="B83" s="21" t="s">
        <v>76</v>
      </c>
      <c r="C83" s="21" t="s">
        <v>49</v>
      </c>
      <c r="D83" s="22" t="s">
        <v>109</v>
      </c>
      <c r="E83" s="40">
        <v>244</v>
      </c>
      <c r="F83" s="41">
        <v>30</v>
      </c>
      <c r="G83" s="41">
        <v>20</v>
      </c>
      <c r="H83" s="42">
        <v>10</v>
      </c>
      <c r="I83" s="1"/>
    </row>
    <row r="84" spans="1:9">
      <c r="A84" s="69" t="s">
        <v>110</v>
      </c>
      <c r="B84" s="13" t="s">
        <v>111</v>
      </c>
      <c r="C84" s="13"/>
      <c r="D84" s="47"/>
      <c r="E84" s="40"/>
      <c r="F84" s="30">
        <f>F85+F93</f>
        <v>1391.9</v>
      </c>
      <c r="G84" s="30">
        <f t="shared" ref="G84:H84" si="30">G85+G93</f>
        <v>992.7</v>
      </c>
      <c r="H84" s="30">
        <f t="shared" si="30"/>
        <v>1004.1</v>
      </c>
      <c r="I84" s="1"/>
    </row>
    <row r="85" spans="1:9">
      <c r="A85" s="69" t="s">
        <v>112</v>
      </c>
      <c r="B85" s="13" t="s">
        <v>111</v>
      </c>
      <c r="C85" s="13" t="s">
        <v>6</v>
      </c>
      <c r="D85" s="28" t="s">
        <v>113</v>
      </c>
      <c r="E85" s="40"/>
      <c r="F85" s="30">
        <f>F86</f>
        <v>561.29999999999995</v>
      </c>
      <c r="G85" s="30">
        <f t="shared" ref="G85:H85" si="31">G86</f>
        <v>162.1</v>
      </c>
      <c r="H85" s="30">
        <f t="shared" si="31"/>
        <v>173.5</v>
      </c>
      <c r="I85" s="1"/>
    </row>
    <row r="86" spans="1:9" ht="39">
      <c r="A86" s="12" t="s">
        <v>114</v>
      </c>
      <c r="B86" s="21" t="s">
        <v>111</v>
      </c>
      <c r="C86" s="21" t="s">
        <v>6</v>
      </c>
      <c r="D86" s="28" t="s">
        <v>115</v>
      </c>
      <c r="E86" s="40"/>
      <c r="F86" s="26">
        <f>F87+F91</f>
        <v>561.29999999999995</v>
      </c>
      <c r="G86" s="26">
        <f t="shared" ref="G86:H86" si="32">G87+G91</f>
        <v>162.1</v>
      </c>
      <c r="H86" s="26">
        <f t="shared" si="32"/>
        <v>173.5</v>
      </c>
      <c r="I86" s="1"/>
    </row>
    <row r="87" spans="1:9" ht="39">
      <c r="A87" s="122" t="s">
        <v>114</v>
      </c>
      <c r="B87" s="21" t="s">
        <v>111</v>
      </c>
      <c r="C87" s="21" t="s">
        <v>6</v>
      </c>
      <c r="D87" s="22" t="s">
        <v>116</v>
      </c>
      <c r="E87" s="40"/>
      <c r="F87" s="23">
        <f>SUM(F88:F90)</f>
        <v>173.39999999999998</v>
      </c>
      <c r="G87" s="23">
        <f t="shared" ref="G87:H87" si="33">SUM(G88:G90)</f>
        <v>162.1</v>
      </c>
      <c r="H87" s="23">
        <f t="shared" si="33"/>
        <v>173.5</v>
      </c>
      <c r="I87" s="1"/>
    </row>
    <row r="88" spans="1:9" ht="39">
      <c r="A88" s="20" t="s">
        <v>23</v>
      </c>
      <c r="B88" s="118" t="s">
        <v>111</v>
      </c>
      <c r="C88" s="118" t="s">
        <v>6</v>
      </c>
      <c r="D88" s="119" t="s">
        <v>116</v>
      </c>
      <c r="E88" s="119">
        <v>242</v>
      </c>
      <c r="F88" s="123">
        <v>2</v>
      </c>
      <c r="G88" s="123">
        <v>0</v>
      </c>
      <c r="H88" s="124">
        <v>0</v>
      </c>
      <c r="I88" s="1"/>
    </row>
    <row r="89" spans="1:9">
      <c r="A89" s="87" t="s">
        <v>67</v>
      </c>
      <c r="B89" s="21" t="s">
        <v>111</v>
      </c>
      <c r="C89" s="21" t="s">
        <v>6</v>
      </c>
      <c r="D89" s="40" t="s">
        <v>116</v>
      </c>
      <c r="E89" s="40">
        <v>244</v>
      </c>
      <c r="F89" s="41">
        <f>34+20.3</f>
        <v>54.3</v>
      </c>
      <c r="G89" s="41">
        <v>37.6</v>
      </c>
      <c r="H89" s="42">
        <v>40.299999999999997</v>
      </c>
      <c r="I89" s="1"/>
    </row>
    <row r="90" spans="1:9">
      <c r="A90" s="38" t="s">
        <v>117</v>
      </c>
      <c r="B90" s="21" t="s">
        <v>111</v>
      </c>
      <c r="C90" s="21" t="s">
        <v>6</v>
      </c>
      <c r="D90" s="40" t="s">
        <v>116</v>
      </c>
      <c r="E90" s="40">
        <v>247</v>
      </c>
      <c r="F90" s="41">
        <f>117+0.1</f>
        <v>117.1</v>
      </c>
      <c r="G90" s="41">
        <v>124.5</v>
      </c>
      <c r="H90" s="42">
        <v>133.19999999999999</v>
      </c>
      <c r="I90" s="1"/>
    </row>
    <row r="91" spans="1:9" ht="39">
      <c r="A91" s="121" t="s">
        <v>140</v>
      </c>
      <c r="B91" s="118" t="s">
        <v>111</v>
      </c>
      <c r="C91" s="118" t="s">
        <v>6</v>
      </c>
      <c r="D91" s="119" t="s">
        <v>139</v>
      </c>
      <c r="E91" s="40"/>
      <c r="F91" s="123">
        <f>F92</f>
        <v>387.9</v>
      </c>
      <c r="G91" s="120">
        <f t="shared" ref="G91:H91" si="34">G92</f>
        <v>0</v>
      </c>
      <c r="H91" s="120">
        <f t="shared" si="34"/>
        <v>0</v>
      </c>
      <c r="I91" s="1"/>
    </row>
    <row r="92" spans="1:9" ht="14.45" customHeight="1">
      <c r="A92" s="87" t="s">
        <v>67</v>
      </c>
      <c r="B92" s="21" t="s">
        <v>111</v>
      </c>
      <c r="C92" s="21" t="s">
        <v>6</v>
      </c>
      <c r="D92" s="40" t="s">
        <v>139</v>
      </c>
      <c r="E92" s="40">
        <v>244</v>
      </c>
      <c r="F92" s="41">
        <v>387.9</v>
      </c>
      <c r="G92" s="41">
        <v>0</v>
      </c>
      <c r="H92" s="42">
        <v>0</v>
      </c>
      <c r="I92" s="1"/>
    </row>
    <row r="93" spans="1:9" ht="39" customHeight="1">
      <c r="A93" s="95" t="s">
        <v>120</v>
      </c>
      <c r="B93" s="13" t="s">
        <v>111</v>
      </c>
      <c r="C93" s="13" t="s">
        <v>6</v>
      </c>
      <c r="D93" s="15" t="s">
        <v>121</v>
      </c>
      <c r="E93" s="22"/>
      <c r="F93" s="26">
        <f>SUM(F94)</f>
        <v>830.6</v>
      </c>
      <c r="G93" s="26">
        <f t="shared" ref="G93:H93" si="35">SUM(G94)</f>
        <v>830.6</v>
      </c>
      <c r="H93" s="33">
        <f t="shared" si="35"/>
        <v>830.6</v>
      </c>
      <c r="I93" s="1"/>
    </row>
    <row r="94" spans="1:9" ht="16.149999999999999" customHeight="1">
      <c r="A94" s="96" t="s">
        <v>32</v>
      </c>
      <c r="B94" s="21" t="s">
        <v>111</v>
      </c>
      <c r="C94" s="21" t="s">
        <v>6</v>
      </c>
      <c r="D94" s="22" t="s">
        <v>121</v>
      </c>
      <c r="E94" s="40">
        <v>540</v>
      </c>
      <c r="F94" s="41">
        <v>830.6</v>
      </c>
      <c r="G94" s="41">
        <v>830.6</v>
      </c>
      <c r="H94" s="42">
        <v>830.6</v>
      </c>
      <c r="I94" s="1"/>
    </row>
    <row r="95" spans="1:9" ht="20.45" customHeight="1">
      <c r="A95" s="88" t="s">
        <v>143</v>
      </c>
      <c r="B95" s="13" t="s">
        <v>58</v>
      </c>
      <c r="C95" s="13"/>
      <c r="D95" s="15"/>
      <c r="E95" s="15"/>
      <c r="F95" s="126">
        <f>F96</f>
        <v>10</v>
      </c>
      <c r="G95" s="41"/>
      <c r="H95" s="42"/>
      <c r="I95" s="1"/>
    </row>
    <row r="96" spans="1:9" ht="18" customHeight="1">
      <c r="A96" s="88" t="s">
        <v>144</v>
      </c>
      <c r="B96" s="13" t="s">
        <v>58</v>
      </c>
      <c r="C96" s="13" t="s">
        <v>49</v>
      </c>
      <c r="D96" s="15"/>
      <c r="E96" s="15"/>
      <c r="F96" s="126">
        <f>SUM(F97)</f>
        <v>10</v>
      </c>
      <c r="G96" s="41"/>
      <c r="H96" s="42"/>
      <c r="I96" s="1"/>
    </row>
    <row r="97" spans="1:9" ht="18" customHeight="1">
      <c r="A97" s="91" t="s">
        <v>39</v>
      </c>
      <c r="B97" s="13" t="s">
        <v>58</v>
      </c>
      <c r="C97" s="13" t="s">
        <v>49</v>
      </c>
      <c r="D97" s="15" t="s">
        <v>38</v>
      </c>
      <c r="E97" s="127"/>
      <c r="F97" s="125">
        <f>SUM(F98)</f>
        <v>10</v>
      </c>
      <c r="G97" s="41"/>
      <c r="H97" s="42"/>
      <c r="I97" s="1"/>
    </row>
    <row r="98" spans="1:9" ht="39.6" customHeight="1">
      <c r="A98" s="38" t="s">
        <v>145</v>
      </c>
      <c r="B98" s="13" t="s">
        <v>58</v>
      </c>
      <c r="C98" s="13" t="s">
        <v>49</v>
      </c>
      <c r="D98" s="15" t="s">
        <v>38</v>
      </c>
      <c r="E98" s="22">
        <v>313</v>
      </c>
      <c r="F98" s="23">
        <v>10</v>
      </c>
      <c r="G98" s="23">
        <v>0</v>
      </c>
      <c r="H98" s="24">
        <v>0</v>
      </c>
      <c r="I98" s="1"/>
    </row>
    <row r="99" spans="1:9" ht="26.25">
      <c r="A99" s="17" t="s">
        <v>130</v>
      </c>
      <c r="B99" s="15">
        <v>13</v>
      </c>
      <c r="C99" s="101"/>
      <c r="D99" s="15"/>
      <c r="E99" s="22"/>
      <c r="F99" s="26">
        <f>SUM(F100)</f>
        <v>0.3</v>
      </c>
      <c r="G99" s="26">
        <f t="shared" ref="G99:H100" si="36">SUM(G100)</f>
        <v>0</v>
      </c>
      <c r="H99" s="33">
        <f t="shared" si="36"/>
        <v>0</v>
      </c>
      <c r="I99" s="1"/>
    </row>
    <row r="100" spans="1:9" ht="30" customHeight="1">
      <c r="A100" s="102" t="s">
        <v>131</v>
      </c>
      <c r="B100" s="15">
        <v>13</v>
      </c>
      <c r="C100" s="13" t="s">
        <v>6</v>
      </c>
      <c r="D100" s="15" t="s">
        <v>36</v>
      </c>
      <c r="E100" s="22"/>
      <c r="F100" s="26">
        <f>SUM(F101)</f>
        <v>0.3</v>
      </c>
      <c r="G100" s="26">
        <f t="shared" si="36"/>
        <v>0</v>
      </c>
      <c r="H100" s="33">
        <f t="shared" si="36"/>
        <v>0</v>
      </c>
      <c r="I100" s="1"/>
    </row>
    <row r="101" spans="1:9" ht="26.25">
      <c r="A101" s="96" t="s">
        <v>132</v>
      </c>
      <c r="B101" s="22">
        <v>13</v>
      </c>
      <c r="C101" s="21" t="s">
        <v>6</v>
      </c>
      <c r="D101" s="22" t="s">
        <v>133</v>
      </c>
      <c r="E101" s="22">
        <v>730</v>
      </c>
      <c r="F101" s="23">
        <v>0.3</v>
      </c>
      <c r="G101" s="23">
        <v>0</v>
      </c>
      <c r="H101" s="24">
        <v>0</v>
      </c>
      <c r="I101" s="1"/>
    </row>
    <row r="102" spans="1:9">
      <c r="A102" s="96" t="s">
        <v>134</v>
      </c>
      <c r="B102" s="40">
        <v>99</v>
      </c>
      <c r="C102" s="40">
        <v>99</v>
      </c>
      <c r="D102" s="47"/>
      <c r="E102" s="47"/>
      <c r="F102" s="41">
        <f>SUM(F103)</f>
        <v>0</v>
      </c>
      <c r="G102" s="41">
        <f t="shared" ref="G102:H102" si="37">SUM(G103)</f>
        <v>95.7</v>
      </c>
      <c r="H102" s="42">
        <f t="shared" si="37"/>
        <v>187.1</v>
      </c>
      <c r="I102" s="1"/>
    </row>
    <row r="103" spans="1:9">
      <c r="A103" s="96" t="s">
        <v>134</v>
      </c>
      <c r="B103" s="40">
        <v>99</v>
      </c>
      <c r="C103" s="40">
        <v>99</v>
      </c>
      <c r="D103" s="35" t="s">
        <v>135</v>
      </c>
      <c r="E103" s="40">
        <v>880</v>
      </c>
      <c r="F103" s="41">
        <v>0</v>
      </c>
      <c r="G103" s="41">
        <v>95.7</v>
      </c>
      <c r="H103" s="42">
        <v>187.1</v>
      </c>
      <c r="I103" s="1"/>
    </row>
    <row r="104" spans="1:9" ht="15.75" thickBot="1">
      <c r="A104" s="103"/>
      <c r="B104" s="104"/>
      <c r="C104" s="105"/>
      <c r="D104" s="106" t="s">
        <v>136</v>
      </c>
      <c r="E104" s="107"/>
      <c r="F104" s="108">
        <f>F6+F34+F42+F45+F54+F84+F95+F99+F102</f>
        <v>4492.0999999999995</v>
      </c>
      <c r="G104" s="108">
        <f t="shared" ref="G104:H104" si="38">G6+G34+G42+G45+G54+G84+G95+G99+G102</f>
        <v>4188.5999999999995</v>
      </c>
      <c r="H104" s="108">
        <f t="shared" si="38"/>
        <v>4107</v>
      </c>
      <c r="I104" s="1"/>
    </row>
    <row r="105" spans="1:9">
      <c r="A105" s="110"/>
      <c r="B105" s="111"/>
      <c r="C105" s="112"/>
      <c r="D105" s="113"/>
      <c r="E105" s="114"/>
      <c r="F105" s="115"/>
      <c r="G105" s="115"/>
      <c r="H105" s="115"/>
    </row>
    <row r="106" spans="1:9">
      <c r="B106" s="1"/>
      <c r="C106" s="2"/>
      <c r="D106" s="1"/>
      <c r="E106" s="1"/>
      <c r="F106" s="1"/>
      <c r="G106" s="1"/>
      <c r="H106" s="1"/>
    </row>
    <row r="107" spans="1:9">
      <c r="B107" s="1"/>
      <c r="C107" s="2"/>
      <c r="D107" s="1"/>
      <c r="E107" s="1"/>
      <c r="F107" s="1"/>
      <c r="G107" s="1"/>
      <c r="H107" s="116"/>
    </row>
    <row r="108" spans="1:9">
      <c r="B108" s="1"/>
      <c r="C108" s="2"/>
      <c r="D108" s="1"/>
      <c r="E108" s="1"/>
      <c r="F108" s="1"/>
      <c r="G108" s="1"/>
      <c r="H108" s="1"/>
    </row>
    <row r="109" spans="1:9">
      <c r="B109" s="1"/>
      <c r="C109" s="2"/>
      <c r="D109" s="1"/>
      <c r="E109" s="1"/>
      <c r="F109" s="1"/>
      <c r="G109" s="1"/>
      <c r="H109" s="1"/>
    </row>
    <row r="110" spans="1:9">
      <c r="B110" s="1"/>
      <c r="C110" s="2"/>
      <c r="D110" s="1"/>
      <c r="E110" s="1"/>
      <c r="F110" s="1"/>
      <c r="G110" s="1"/>
      <c r="H110" s="1"/>
    </row>
    <row r="111" spans="1:9">
      <c r="B111" s="1"/>
      <c r="C111" s="2"/>
      <c r="D111" s="1"/>
      <c r="E111" s="1"/>
      <c r="F111" s="1"/>
      <c r="G111" s="1"/>
      <c r="H111" s="1"/>
    </row>
    <row r="112" spans="1:9">
      <c r="B112" s="1"/>
      <c r="C112" s="2"/>
      <c r="D112" s="1"/>
      <c r="E112" s="1"/>
      <c r="F112" s="1"/>
      <c r="G112" s="1"/>
      <c r="H112" s="1"/>
    </row>
    <row r="113" spans="2:8">
      <c r="B113" s="1"/>
      <c r="C113" s="2"/>
      <c r="D113" s="1"/>
      <c r="E113" s="1"/>
      <c r="F113" s="1"/>
      <c r="G113" s="1"/>
      <c r="H113" s="1"/>
    </row>
    <row r="114" spans="2:8">
      <c r="B114" s="1"/>
      <c r="C114" s="2"/>
      <c r="D114" s="1"/>
      <c r="E114" s="1"/>
      <c r="F114" s="1"/>
      <c r="G114" s="1"/>
      <c r="H114" s="1"/>
    </row>
    <row r="115" spans="2:8">
      <c r="B115" s="1"/>
      <c r="C115" s="2"/>
      <c r="D115" s="1"/>
      <c r="E115" s="1"/>
      <c r="F115" s="1"/>
      <c r="G115" s="1"/>
      <c r="H115" s="1"/>
    </row>
    <row r="116" spans="2:8">
      <c r="B116" s="1"/>
      <c r="C116" s="2"/>
      <c r="D116" s="1"/>
      <c r="E116" s="1"/>
      <c r="F116" s="1"/>
      <c r="G116" s="1"/>
      <c r="H116" s="1"/>
    </row>
    <row r="117" spans="2:8">
      <c r="B117" s="1"/>
      <c r="C117" s="2"/>
      <c r="D117" s="1"/>
      <c r="E117" s="1"/>
      <c r="F117" s="1"/>
      <c r="G117" s="1"/>
      <c r="H117" s="1"/>
    </row>
    <row r="118" spans="2:8">
      <c r="B118" s="1"/>
      <c r="C118" s="2"/>
      <c r="D118" s="1"/>
      <c r="E118" s="1"/>
      <c r="F118" s="1"/>
      <c r="G118" s="1"/>
      <c r="H118" s="1"/>
    </row>
    <row r="119" spans="2:8">
      <c r="B119" s="1"/>
      <c r="C119" s="2"/>
      <c r="D119" s="1"/>
      <c r="E119" s="1"/>
      <c r="F119" s="1"/>
      <c r="G119" s="1"/>
      <c r="H119" s="1"/>
    </row>
    <row r="120" spans="2:8">
      <c r="B120" s="1"/>
      <c r="C120" s="2"/>
      <c r="D120" s="1"/>
      <c r="E120" s="1"/>
      <c r="F120" s="1"/>
      <c r="G120" s="1"/>
      <c r="H120" s="1"/>
    </row>
    <row r="121" spans="2:8">
      <c r="B121" s="1"/>
      <c r="C121" s="2"/>
      <c r="D121" s="1"/>
      <c r="E121" s="1"/>
      <c r="F121" s="1"/>
      <c r="G121" s="1"/>
      <c r="H121" s="1"/>
    </row>
    <row r="122" spans="2:8">
      <c r="B122" s="1"/>
      <c r="C122" s="2"/>
      <c r="D122" s="1"/>
      <c r="E122" s="1"/>
      <c r="F122" s="1"/>
      <c r="G122" s="1"/>
      <c r="H122" s="1"/>
    </row>
    <row r="123" spans="2:8">
      <c r="B123" s="1"/>
      <c r="C123" s="2"/>
      <c r="D123" s="1"/>
      <c r="E123" s="1"/>
      <c r="F123" s="1"/>
      <c r="G123" s="1"/>
      <c r="H123" s="1"/>
    </row>
    <row r="124" spans="2:8">
      <c r="B124" s="1"/>
      <c r="C124" s="2"/>
      <c r="D124" s="1"/>
      <c r="E124" s="1"/>
      <c r="F124" s="1"/>
      <c r="G124" s="1"/>
      <c r="H124" s="1"/>
    </row>
    <row r="125" spans="2:8">
      <c r="B125" s="1"/>
      <c r="C125" s="2"/>
      <c r="D125" s="1"/>
      <c r="E125" s="1"/>
      <c r="F125" s="1"/>
      <c r="G125" s="1"/>
      <c r="H125" s="1"/>
    </row>
    <row r="126" spans="2:8">
      <c r="B126" s="1"/>
      <c r="C126" s="2"/>
      <c r="D126" s="1"/>
      <c r="E126" s="1"/>
      <c r="F126" s="1"/>
      <c r="G126" s="1"/>
      <c r="H126" s="1"/>
    </row>
    <row r="127" spans="2:8">
      <c r="B127" s="1"/>
      <c r="C127" s="2"/>
      <c r="D127" s="1"/>
      <c r="E127" s="1"/>
      <c r="F127" s="1"/>
      <c r="G127" s="1"/>
      <c r="H127" s="1"/>
    </row>
    <row r="128" spans="2:8">
      <c r="B128" s="1"/>
      <c r="C128" s="2"/>
      <c r="D128" s="1"/>
      <c r="E128" s="1"/>
      <c r="F128" s="1"/>
      <c r="G128" s="1"/>
      <c r="H128" s="1"/>
    </row>
    <row r="129" spans="2:8">
      <c r="B129" s="1"/>
      <c r="C129" s="2"/>
      <c r="D129" s="1"/>
      <c r="E129" s="1"/>
      <c r="F129" s="1"/>
      <c r="G129" s="1"/>
      <c r="H129" s="1"/>
    </row>
    <row r="130" spans="2:8">
      <c r="B130" s="1"/>
      <c r="C130" s="2"/>
      <c r="D130" s="1"/>
      <c r="E130" s="1"/>
      <c r="F130" s="1"/>
      <c r="G130" s="1"/>
      <c r="H130" s="1"/>
    </row>
    <row r="131" spans="2:8">
      <c r="B131" s="1"/>
      <c r="C131" s="2"/>
      <c r="D131" s="1"/>
      <c r="E131" s="1"/>
      <c r="F131" s="1"/>
      <c r="G131" s="1"/>
      <c r="H131" s="1"/>
    </row>
    <row r="132" spans="2:8">
      <c r="B132" s="1"/>
      <c r="C132" s="2"/>
      <c r="D132" s="1"/>
      <c r="E132" s="1"/>
      <c r="F132" s="1"/>
      <c r="G132" s="1"/>
      <c r="H132" s="1"/>
    </row>
    <row r="133" spans="2:8">
      <c r="B133" s="1"/>
      <c r="C133" s="2"/>
      <c r="D133" s="1"/>
      <c r="E133" s="1"/>
      <c r="F133" s="1"/>
      <c r="G133" s="1"/>
      <c r="H133" s="1"/>
    </row>
    <row r="134" spans="2:8">
      <c r="B134" s="1"/>
      <c r="C134" s="2"/>
      <c r="D134" s="1"/>
      <c r="E134" s="1"/>
      <c r="F134" s="1"/>
      <c r="G134" s="1"/>
      <c r="H134" s="1"/>
    </row>
    <row r="135" spans="2:8">
      <c r="B135" s="1"/>
      <c r="C135" s="2"/>
      <c r="D135" s="1"/>
      <c r="E135" s="1"/>
      <c r="F135" s="1"/>
      <c r="G135" s="1"/>
      <c r="H135" s="1"/>
    </row>
    <row r="136" spans="2:8">
      <c r="B136" s="1"/>
      <c r="C136" s="2"/>
      <c r="D136" s="1"/>
      <c r="E136" s="1"/>
      <c r="F136" s="1"/>
      <c r="G136" s="1"/>
      <c r="H136" s="1"/>
    </row>
    <row r="137" spans="2:8">
      <c r="B137" s="1"/>
      <c r="C137" s="2"/>
      <c r="D137" s="1"/>
      <c r="E137" s="1"/>
      <c r="F137" s="1"/>
      <c r="G137" s="1"/>
      <c r="H137" s="1"/>
    </row>
    <row r="138" spans="2:8">
      <c r="B138" s="1"/>
      <c r="C138" s="2"/>
      <c r="D138" s="1"/>
      <c r="E138" s="1"/>
      <c r="F138" s="1"/>
      <c r="G138" s="1"/>
      <c r="H138" s="1"/>
    </row>
    <row r="139" spans="2:8">
      <c r="B139" s="1"/>
      <c r="C139" s="2"/>
      <c r="D139" s="1"/>
      <c r="E139" s="1"/>
      <c r="F139" s="1"/>
      <c r="G139" s="1"/>
      <c r="H139" s="1"/>
    </row>
    <row r="140" spans="2:8">
      <c r="B140" s="1"/>
      <c r="C140" s="2"/>
      <c r="D140" s="1"/>
      <c r="E140" s="1"/>
      <c r="F140" s="1"/>
      <c r="G140" s="1"/>
      <c r="H140" s="1"/>
    </row>
    <row r="141" spans="2:8">
      <c r="B141" s="1"/>
      <c r="C141" s="2"/>
      <c r="D141" s="1"/>
      <c r="E141" s="1"/>
      <c r="F141" s="1"/>
      <c r="G141" s="1"/>
      <c r="H141" s="1"/>
    </row>
  </sheetData>
  <mergeCells count="3">
    <mergeCell ref="D1:H1"/>
    <mergeCell ref="A2:H2"/>
    <mergeCell ref="G3:H3"/>
  </mergeCells>
  <pageMargins left="0.51181102362204722" right="0" top="0.55118110236220474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6"/>
  <sheetViews>
    <sheetView topLeftCell="A87" workbookViewId="0">
      <selection activeCell="A95" sqref="A95:H96"/>
    </sheetView>
  </sheetViews>
  <sheetFormatPr defaultRowHeight="15"/>
  <cols>
    <col min="1" max="1" width="33" customWidth="1"/>
    <col min="2" max="2" width="5.28515625" customWidth="1"/>
    <col min="3" max="3" width="4.7109375" style="117" customWidth="1"/>
    <col min="4" max="4" width="15.140625" customWidth="1"/>
    <col min="5" max="5" width="6.140625" customWidth="1"/>
    <col min="6" max="6" width="10.7109375" customWidth="1"/>
    <col min="7" max="7" width="9.42578125" customWidth="1"/>
    <col min="8" max="8" width="10.28515625" customWidth="1"/>
  </cols>
  <sheetData>
    <row r="1" spans="1:9" ht="42.6" customHeight="1">
      <c r="A1" s="1"/>
      <c r="B1" s="1"/>
      <c r="C1" s="2"/>
      <c r="D1" s="129" t="s">
        <v>142</v>
      </c>
      <c r="E1" s="129"/>
      <c r="F1" s="129"/>
      <c r="G1" s="129"/>
      <c r="H1" s="129"/>
      <c r="I1" s="1"/>
    </row>
    <row r="2" spans="1:9" ht="58.15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"/>
    </row>
    <row r="3" spans="1:9" ht="17.25" customHeight="1">
      <c r="A3" s="3"/>
      <c r="B3" s="3"/>
      <c r="C3" s="3"/>
      <c r="D3" s="4"/>
      <c r="E3" s="3"/>
      <c r="F3" s="3"/>
      <c r="G3" s="131" t="s">
        <v>0</v>
      </c>
      <c r="H3" s="131"/>
      <c r="I3" s="1"/>
    </row>
    <row r="4" spans="1:9" ht="6" customHeight="1" thickBot="1">
      <c r="A4" s="1"/>
      <c r="B4" s="1"/>
      <c r="C4" s="2"/>
      <c r="D4" s="5"/>
      <c r="E4" s="1"/>
      <c r="F4" s="1"/>
      <c r="G4" s="1"/>
      <c r="H4" s="1"/>
      <c r="I4" s="1"/>
    </row>
    <row r="5" spans="1:9" ht="31.15" customHeight="1">
      <c r="A5" s="6"/>
      <c r="B5" s="7" t="s">
        <v>1</v>
      </c>
      <c r="C5" s="8" t="s">
        <v>2</v>
      </c>
      <c r="D5" s="9" t="s">
        <v>3</v>
      </c>
      <c r="E5" s="10" t="s">
        <v>4</v>
      </c>
      <c r="F5" s="10">
        <v>2023</v>
      </c>
      <c r="G5" s="10">
        <v>2024</v>
      </c>
      <c r="H5" s="11">
        <v>2025</v>
      </c>
      <c r="I5" s="1"/>
    </row>
    <row r="6" spans="1:9">
      <c r="A6" s="12" t="s">
        <v>5</v>
      </c>
      <c r="B6" s="13" t="s">
        <v>6</v>
      </c>
      <c r="C6" s="13"/>
      <c r="D6" s="14"/>
      <c r="E6" s="15"/>
      <c r="F6" s="16">
        <f>F7+F12+F22+F27+F30</f>
        <v>1257.1000000000001</v>
      </c>
      <c r="G6" s="16">
        <f t="shared" ref="G6:H6" si="0">G7+G12+G22+G27+G30</f>
        <v>1314.7</v>
      </c>
      <c r="H6" s="16">
        <f t="shared" si="0"/>
        <v>1264.7</v>
      </c>
      <c r="I6" s="1"/>
    </row>
    <row r="7" spans="1:9" ht="51.75">
      <c r="A7" s="17" t="s">
        <v>7</v>
      </c>
      <c r="B7" s="13" t="s">
        <v>6</v>
      </c>
      <c r="C7" s="13" t="s">
        <v>8</v>
      </c>
      <c r="D7" s="15" t="s">
        <v>9</v>
      </c>
      <c r="E7" s="15"/>
      <c r="F7" s="16">
        <f>SUM(F8)</f>
        <v>462.2</v>
      </c>
      <c r="G7" s="16">
        <f t="shared" ref="G7:H8" si="1">SUM(G8)</f>
        <v>485.6</v>
      </c>
      <c r="H7" s="16">
        <f t="shared" si="1"/>
        <v>510.4</v>
      </c>
      <c r="I7" s="1"/>
    </row>
    <row r="8" spans="1:9" ht="39">
      <c r="A8" s="17" t="s">
        <v>10</v>
      </c>
      <c r="B8" s="13" t="s">
        <v>6</v>
      </c>
      <c r="C8" s="13" t="s">
        <v>8</v>
      </c>
      <c r="D8" s="15" t="s">
        <v>11</v>
      </c>
      <c r="E8" s="15"/>
      <c r="F8" s="16">
        <f>SUM(F9)</f>
        <v>462.2</v>
      </c>
      <c r="G8" s="16">
        <f t="shared" si="1"/>
        <v>485.6</v>
      </c>
      <c r="H8" s="18">
        <f t="shared" si="1"/>
        <v>510.4</v>
      </c>
      <c r="I8" s="1"/>
    </row>
    <row r="9" spans="1:9" ht="48.75">
      <c r="A9" s="19" t="s">
        <v>12</v>
      </c>
      <c r="B9" s="13" t="s">
        <v>6</v>
      </c>
      <c r="C9" s="13" t="s">
        <v>8</v>
      </c>
      <c r="D9" s="15" t="s">
        <v>13</v>
      </c>
      <c r="E9" s="15"/>
      <c r="F9" s="16">
        <f>SUM(F10:F11)</f>
        <v>462.2</v>
      </c>
      <c r="G9" s="16">
        <f t="shared" ref="G9:H9" si="2">SUM(G10:G11)</f>
        <v>485.6</v>
      </c>
      <c r="H9" s="18">
        <f t="shared" si="2"/>
        <v>510.4</v>
      </c>
      <c r="I9" s="1"/>
    </row>
    <row r="10" spans="1:9" ht="26.25">
      <c r="A10" s="20" t="s">
        <v>14</v>
      </c>
      <c r="B10" s="21" t="s">
        <v>6</v>
      </c>
      <c r="C10" s="21" t="s">
        <v>8</v>
      </c>
      <c r="D10" s="22" t="s">
        <v>13</v>
      </c>
      <c r="E10" s="22">
        <v>121</v>
      </c>
      <c r="F10" s="23">
        <v>355</v>
      </c>
      <c r="G10" s="23">
        <v>373</v>
      </c>
      <c r="H10" s="24">
        <v>392</v>
      </c>
      <c r="I10" s="1"/>
    </row>
    <row r="11" spans="1:9" ht="64.5">
      <c r="A11" s="20" t="s">
        <v>15</v>
      </c>
      <c r="B11" s="21" t="s">
        <v>6</v>
      </c>
      <c r="C11" s="21" t="s">
        <v>8</v>
      </c>
      <c r="D11" s="22" t="s">
        <v>13</v>
      </c>
      <c r="E11" s="22">
        <v>129</v>
      </c>
      <c r="F11" s="23">
        <v>107.2</v>
      </c>
      <c r="G11" s="23">
        <v>112.6</v>
      </c>
      <c r="H11" s="24">
        <v>118.4</v>
      </c>
      <c r="I11" s="1"/>
    </row>
    <row r="12" spans="1:9" ht="77.25">
      <c r="A12" s="12" t="s">
        <v>16</v>
      </c>
      <c r="B12" s="13" t="s">
        <v>6</v>
      </c>
      <c r="C12" s="13" t="s">
        <v>17</v>
      </c>
      <c r="D12" s="15" t="s">
        <v>9</v>
      </c>
      <c r="E12" s="25"/>
      <c r="F12" s="26">
        <f>SUM(F13)</f>
        <v>517.70000000000005</v>
      </c>
      <c r="G12" s="26">
        <f t="shared" ref="G12:H12" si="3">SUM(G13)</f>
        <v>551.9</v>
      </c>
      <c r="H12" s="26">
        <f t="shared" si="3"/>
        <v>477.09999999999997</v>
      </c>
      <c r="I12" s="1"/>
    </row>
    <row r="13" spans="1:9">
      <c r="A13" s="12" t="s">
        <v>18</v>
      </c>
      <c r="B13" s="21" t="s">
        <v>6</v>
      </c>
      <c r="C13" s="27" t="s">
        <v>17</v>
      </c>
      <c r="D13" s="28" t="s">
        <v>19</v>
      </c>
      <c r="E13" s="29"/>
      <c r="F13" s="30">
        <f>F14</f>
        <v>517.70000000000005</v>
      </c>
      <c r="G13" s="30">
        <f t="shared" ref="G13:H13" si="4">G14</f>
        <v>551.9</v>
      </c>
      <c r="H13" s="31">
        <f t="shared" si="4"/>
        <v>477.09999999999997</v>
      </c>
      <c r="I13" s="1"/>
    </row>
    <row r="14" spans="1:9" ht="36.75">
      <c r="A14" s="32" t="s">
        <v>20</v>
      </c>
      <c r="B14" s="21" t="s">
        <v>6</v>
      </c>
      <c r="C14" s="21" t="s">
        <v>17</v>
      </c>
      <c r="D14" s="28" t="s">
        <v>21</v>
      </c>
      <c r="E14" s="25"/>
      <c r="F14" s="26">
        <f>F15+F16+F17+F18+F19+F20+F21</f>
        <v>517.70000000000005</v>
      </c>
      <c r="G14" s="26">
        <f>G15+G16+G17+G18+G19+G20+G21</f>
        <v>551.9</v>
      </c>
      <c r="H14" s="33">
        <f>H15+H16+H17+H18+H19+H20+H21</f>
        <v>477.09999999999997</v>
      </c>
      <c r="I14" s="1"/>
    </row>
    <row r="15" spans="1:9" ht="24.75">
      <c r="A15" s="34" t="s">
        <v>22</v>
      </c>
      <c r="B15" s="21" t="s">
        <v>6</v>
      </c>
      <c r="C15" s="21" t="s">
        <v>17</v>
      </c>
      <c r="D15" s="35" t="s">
        <v>21</v>
      </c>
      <c r="E15" s="22">
        <v>121</v>
      </c>
      <c r="F15" s="36">
        <v>206.2</v>
      </c>
      <c r="G15" s="36">
        <v>216.5</v>
      </c>
      <c r="H15" s="37">
        <v>227.5</v>
      </c>
      <c r="I15" s="1"/>
    </row>
    <row r="16" spans="1:9" ht="64.5">
      <c r="A16" s="20" t="s">
        <v>15</v>
      </c>
      <c r="B16" s="21" t="s">
        <v>6</v>
      </c>
      <c r="C16" s="21" t="s">
        <v>17</v>
      </c>
      <c r="D16" s="35" t="s">
        <v>21</v>
      </c>
      <c r="E16" s="22">
        <v>129</v>
      </c>
      <c r="F16" s="36">
        <v>62.3</v>
      </c>
      <c r="G16" s="36">
        <v>65.400000000000006</v>
      </c>
      <c r="H16" s="37">
        <v>68.7</v>
      </c>
      <c r="I16" s="1"/>
    </row>
    <row r="17" spans="1:9" ht="39">
      <c r="A17" s="20" t="s">
        <v>23</v>
      </c>
      <c r="B17" s="21" t="s">
        <v>6</v>
      </c>
      <c r="C17" s="21" t="s">
        <v>17</v>
      </c>
      <c r="D17" s="35" t="s">
        <v>21</v>
      </c>
      <c r="E17" s="22">
        <v>242</v>
      </c>
      <c r="F17" s="36">
        <v>95</v>
      </c>
      <c r="G17" s="36">
        <v>100</v>
      </c>
      <c r="H17" s="37">
        <v>55</v>
      </c>
      <c r="I17" s="1"/>
    </row>
    <row r="18" spans="1:9">
      <c r="A18" s="38" t="s">
        <v>24</v>
      </c>
      <c r="B18" s="21" t="s">
        <v>6</v>
      </c>
      <c r="C18" s="21" t="s">
        <v>17</v>
      </c>
      <c r="D18" s="35" t="s">
        <v>21</v>
      </c>
      <c r="E18" s="22">
        <v>244</v>
      </c>
      <c r="F18" s="23">
        <v>96.2</v>
      </c>
      <c r="G18" s="23">
        <v>109.4</v>
      </c>
      <c r="H18" s="24">
        <v>72.7</v>
      </c>
      <c r="I18" s="1"/>
    </row>
    <row r="19" spans="1:9">
      <c r="A19" s="38" t="s">
        <v>25</v>
      </c>
      <c r="B19" s="21" t="s">
        <v>6</v>
      </c>
      <c r="C19" s="21" t="s">
        <v>17</v>
      </c>
      <c r="D19" s="35" t="s">
        <v>21</v>
      </c>
      <c r="E19" s="22">
        <v>247</v>
      </c>
      <c r="F19" s="23">
        <v>47</v>
      </c>
      <c r="G19" s="23">
        <v>49.6</v>
      </c>
      <c r="H19" s="24">
        <v>52.2</v>
      </c>
      <c r="I19" s="1"/>
    </row>
    <row r="20" spans="1:9" ht="26.25">
      <c r="A20" s="20" t="s">
        <v>26</v>
      </c>
      <c r="B20" s="21" t="s">
        <v>6</v>
      </c>
      <c r="C20" s="21" t="s">
        <v>17</v>
      </c>
      <c r="D20" s="35" t="s">
        <v>21</v>
      </c>
      <c r="E20" s="22">
        <v>852</v>
      </c>
      <c r="F20" s="23">
        <v>10</v>
      </c>
      <c r="G20" s="23">
        <v>10</v>
      </c>
      <c r="H20" s="24">
        <v>0</v>
      </c>
      <c r="I20" s="1"/>
    </row>
    <row r="21" spans="1:9">
      <c r="A21" s="39" t="s">
        <v>27</v>
      </c>
      <c r="B21" s="21" t="s">
        <v>6</v>
      </c>
      <c r="C21" s="27" t="s">
        <v>17</v>
      </c>
      <c r="D21" s="35" t="s">
        <v>21</v>
      </c>
      <c r="E21" s="40">
        <v>853</v>
      </c>
      <c r="F21" s="41">
        <v>1</v>
      </c>
      <c r="G21" s="41">
        <v>1</v>
      </c>
      <c r="H21" s="42">
        <v>1</v>
      </c>
      <c r="I21" s="1"/>
    </row>
    <row r="22" spans="1:9" ht="54" customHeight="1">
      <c r="A22" s="43" t="s">
        <v>28</v>
      </c>
      <c r="B22" s="13" t="s">
        <v>6</v>
      </c>
      <c r="C22" s="13" t="s">
        <v>29</v>
      </c>
      <c r="D22" s="15" t="s">
        <v>9</v>
      </c>
      <c r="E22" s="40"/>
      <c r="F22" s="26">
        <f>F23+F25</f>
        <v>254.2</v>
      </c>
      <c r="G22" s="26">
        <f>G23+G25</f>
        <v>254.2</v>
      </c>
      <c r="H22" s="33">
        <f>H23+H25</f>
        <v>254.2</v>
      </c>
      <c r="I22" s="1"/>
    </row>
    <row r="23" spans="1:9" ht="51.75">
      <c r="A23" s="44" t="s">
        <v>30</v>
      </c>
      <c r="B23" s="21" t="s">
        <v>6</v>
      </c>
      <c r="C23" s="21" t="s">
        <v>29</v>
      </c>
      <c r="D23" s="22" t="s">
        <v>31</v>
      </c>
      <c r="E23" s="40"/>
      <c r="F23" s="23">
        <f>SUM(F24)</f>
        <v>16</v>
      </c>
      <c r="G23" s="23">
        <f t="shared" ref="G23:H23" si="5">SUM(G24)</f>
        <v>16</v>
      </c>
      <c r="H23" s="24">
        <f t="shared" si="5"/>
        <v>16</v>
      </c>
      <c r="I23" s="1"/>
    </row>
    <row r="24" spans="1:9">
      <c r="A24" s="45" t="s">
        <v>32</v>
      </c>
      <c r="B24" s="21" t="s">
        <v>6</v>
      </c>
      <c r="C24" s="27" t="s">
        <v>29</v>
      </c>
      <c r="D24" s="22" t="s">
        <v>31</v>
      </c>
      <c r="E24" s="40">
        <v>540</v>
      </c>
      <c r="F24" s="23">
        <v>16</v>
      </c>
      <c r="G24" s="23">
        <v>16</v>
      </c>
      <c r="H24" s="24">
        <v>16</v>
      </c>
      <c r="I24" s="1"/>
    </row>
    <row r="25" spans="1:9" ht="51.75">
      <c r="A25" s="44" t="s">
        <v>30</v>
      </c>
      <c r="B25" s="21" t="s">
        <v>6</v>
      </c>
      <c r="C25" s="21" t="s">
        <v>29</v>
      </c>
      <c r="D25" s="22" t="s">
        <v>33</v>
      </c>
      <c r="E25" s="22"/>
      <c r="F25" s="26">
        <f>SUM(F26)</f>
        <v>238.2</v>
      </c>
      <c r="G25" s="26">
        <f t="shared" ref="G25:H25" si="6">SUM(G26)</f>
        <v>238.2</v>
      </c>
      <c r="H25" s="33">
        <f t="shared" si="6"/>
        <v>238.2</v>
      </c>
      <c r="I25" s="1"/>
    </row>
    <row r="26" spans="1:9">
      <c r="A26" s="20" t="s">
        <v>32</v>
      </c>
      <c r="B26" s="21" t="s">
        <v>6</v>
      </c>
      <c r="C26" s="27" t="s">
        <v>29</v>
      </c>
      <c r="D26" s="22" t="s">
        <v>33</v>
      </c>
      <c r="E26" s="40">
        <v>540</v>
      </c>
      <c r="F26" s="41">
        <v>238.2</v>
      </c>
      <c r="G26" s="41">
        <v>238.2</v>
      </c>
      <c r="H26" s="41">
        <v>238.2</v>
      </c>
      <c r="I26" s="1"/>
    </row>
    <row r="27" spans="1:9">
      <c r="A27" s="17" t="s">
        <v>34</v>
      </c>
      <c r="B27" s="13" t="s">
        <v>6</v>
      </c>
      <c r="C27" s="46" t="s">
        <v>35</v>
      </c>
      <c r="D27" s="47" t="s">
        <v>36</v>
      </c>
      <c r="E27" s="47"/>
      <c r="F27" s="30">
        <f>SUM(F28)</f>
        <v>20</v>
      </c>
      <c r="G27" s="30">
        <f t="shared" ref="G27:H27" si="7">SUM(G28)</f>
        <v>20</v>
      </c>
      <c r="H27" s="31">
        <f t="shared" si="7"/>
        <v>20</v>
      </c>
      <c r="I27" s="1"/>
    </row>
    <row r="28" spans="1:9" ht="26.25">
      <c r="A28" s="20" t="s">
        <v>37</v>
      </c>
      <c r="B28" s="21" t="s">
        <v>6</v>
      </c>
      <c r="C28" s="21" t="s">
        <v>35</v>
      </c>
      <c r="D28" s="22" t="s">
        <v>38</v>
      </c>
      <c r="E28" s="40"/>
      <c r="F28" s="30">
        <f>SUM(F29)</f>
        <v>20</v>
      </c>
      <c r="G28" s="30">
        <f>SUM(G29)</f>
        <v>20</v>
      </c>
      <c r="H28" s="31">
        <f>SUM(H29)</f>
        <v>20</v>
      </c>
      <c r="I28" s="1"/>
    </row>
    <row r="29" spans="1:9">
      <c r="A29" s="20" t="s">
        <v>39</v>
      </c>
      <c r="B29" s="21" t="s">
        <v>6</v>
      </c>
      <c r="C29" s="27" t="s">
        <v>35</v>
      </c>
      <c r="D29" s="40" t="s">
        <v>38</v>
      </c>
      <c r="E29" s="40">
        <v>870</v>
      </c>
      <c r="F29" s="41">
        <v>20</v>
      </c>
      <c r="G29" s="41">
        <v>20</v>
      </c>
      <c r="H29" s="42">
        <v>20</v>
      </c>
      <c r="I29" s="1"/>
    </row>
    <row r="30" spans="1:9" ht="27" customHeight="1">
      <c r="A30" s="17" t="s">
        <v>40</v>
      </c>
      <c r="B30" s="13" t="s">
        <v>6</v>
      </c>
      <c r="C30" s="13" t="s">
        <v>41</v>
      </c>
      <c r="D30" s="15" t="s">
        <v>42</v>
      </c>
      <c r="E30" s="47"/>
      <c r="F30" s="26">
        <f>SUM(F31)</f>
        <v>3</v>
      </c>
      <c r="G30" s="26">
        <f t="shared" ref="G30:H32" si="8">SUM(G31)</f>
        <v>3</v>
      </c>
      <c r="H30" s="26">
        <f t="shared" si="8"/>
        <v>3</v>
      </c>
      <c r="I30" s="1"/>
    </row>
    <row r="31" spans="1:9" ht="39">
      <c r="A31" s="20" t="s">
        <v>43</v>
      </c>
      <c r="B31" s="21" t="s">
        <v>6</v>
      </c>
      <c r="C31" s="21" t="s">
        <v>41</v>
      </c>
      <c r="D31" s="22" t="s">
        <v>44</v>
      </c>
      <c r="E31" s="22"/>
      <c r="F31" s="23">
        <f>SUM(F32)</f>
        <v>3</v>
      </c>
      <c r="G31" s="23">
        <f t="shared" si="8"/>
        <v>3</v>
      </c>
      <c r="H31" s="23">
        <f t="shared" si="8"/>
        <v>3</v>
      </c>
      <c r="I31" s="1"/>
    </row>
    <row r="32" spans="1:9" ht="26.25">
      <c r="A32" s="48" t="s">
        <v>45</v>
      </c>
      <c r="B32" s="21" t="s">
        <v>6</v>
      </c>
      <c r="C32" s="21" t="s">
        <v>41</v>
      </c>
      <c r="D32" s="22" t="s">
        <v>46</v>
      </c>
      <c r="E32" s="22"/>
      <c r="F32" s="23">
        <f>SUM(F33)</f>
        <v>3</v>
      </c>
      <c r="G32" s="23">
        <f t="shared" si="8"/>
        <v>3</v>
      </c>
      <c r="H32" s="23">
        <f t="shared" si="8"/>
        <v>3</v>
      </c>
      <c r="I32" s="1"/>
    </row>
    <row r="33" spans="1:9">
      <c r="A33" s="49" t="s">
        <v>24</v>
      </c>
      <c r="B33" s="21" t="s">
        <v>6</v>
      </c>
      <c r="C33" s="27" t="s">
        <v>41</v>
      </c>
      <c r="D33" s="22" t="s">
        <v>46</v>
      </c>
      <c r="E33" s="40">
        <v>244</v>
      </c>
      <c r="F33" s="41">
        <f>3</f>
        <v>3</v>
      </c>
      <c r="G33" s="41">
        <v>3</v>
      </c>
      <c r="H33" s="42">
        <v>3</v>
      </c>
      <c r="I33" s="1"/>
    </row>
    <row r="34" spans="1:9">
      <c r="A34" s="12" t="s">
        <v>47</v>
      </c>
      <c r="B34" s="13" t="s">
        <v>8</v>
      </c>
      <c r="C34" s="50"/>
      <c r="D34" s="47"/>
      <c r="E34" s="40"/>
      <c r="F34" s="26">
        <f>F35+F40</f>
        <v>114.5</v>
      </c>
      <c r="G34" s="26">
        <f t="shared" ref="G34:H34" si="9">G35+G40</f>
        <v>121.5</v>
      </c>
      <c r="H34" s="26">
        <f t="shared" si="9"/>
        <v>126.5</v>
      </c>
      <c r="I34" s="1"/>
    </row>
    <row r="35" spans="1:9" ht="26.25">
      <c r="A35" s="12" t="s">
        <v>48</v>
      </c>
      <c r="B35" s="13" t="s">
        <v>8</v>
      </c>
      <c r="C35" s="13" t="s">
        <v>49</v>
      </c>
      <c r="D35" s="28"/>
      <c r="E35" s="40"/>
      <c r="F35" s="26">
        <f>SUM(F36)</f>
        <v>114.5</v>
      </c>
      <c r="G35" s="26">
        <f t="shared" ref="G35:H35" si="10">SUM(G36)</f>
        <v>121.5</v>
      </c>
      <c r="H35" s="33">
        <f t="shared" si="10"/>
        <v>126.5</v>
      </c>
      <c r="I35" s="1"/>
    </row>
    <row r="36" spans="1:9" ht="39">
      <c r="A36" s="12" t="s">
        <v>50</v>
      </c>
      <c r="B36" s="13" t="s">
        <v>8</v>
      </c>
      <c r="C36" s="13" t="s">
        <v>49</v>
      </c>
      <c r="D36" s="28" t="s">
        <v>9</v>
      </c>
      <c r="E36" s="40"/>
      <c r="F36" s="26">
        <f>SUM(F37:F39)</f>
        <v>114.5</v>
      </c>
      <c r="G36" s="26">
        <f t="shared" ref="G36:H36" si="11">SUM(G37:G38)</f>
        <v>121.5</v>
      </c>
      <c r="H36" s="33">
        <f t="shared" si="11"/>
        <v>126.5</v>
      </c>
      <c r="I36" s="1"/>
    </row>
    <row r="37" spans="1:9">
      <c r="A37" s="51" t="s">
        <v>51</v>
      </c>
      <c r="B37" s="21" t="s">
        <v>8</v>
      </c>
      <c r="C37" s="27" t="s">
        <v>49</v>
      </c>
      <c r="D37" s="35" t="s">
        <v>52</v>
      </c>
      <c r="E37" s="40">
        <v>121</v>
      </c>
      <c r="F37" s="41">
        <v>87.9</v>
      </c>
      <c r="G37" s="41">
        <v>93.3</v>
      </c>
      <c r="H37" s="42">
        <v>97.2</v>
      </c>
      <c r="I37" s="1"/>
    </row>
    <row r="38" spans="1:9" ht="14.45" customHeight="1">
      <c r="A38" s="52" t="s">
        <v>53</v>
      </c>
      <c r="B38" s="21" t="s">
        <v>8</v>
      </c>
      <c r="C38" s="21" t="s">
        <v>49</v>
      </c>
      <c r="D38" s="35" t="s">
        <v>52</v>
      </c>
      <c r="E38" s="22">
        <v>129</v>
      </c>
      <c r="F38" s="23">
        <v>26.6</v>
      </c>
      <c r="G38" s="23">
        <v>28.2</v>
      </c>
      <c r="H38" s="24">
        <v>29.3</v>
      </c>
      <c r="I38" s="1"/>
    </row>
    <row r="39" spans="1:9" ht="12.6" customHeight="1">
      <c r="A39" s="53" t="s">
        <v>24</v>
      </c>
      <c r="B39" s="21" t="s">
        <v>8</v>
      </c>
      <c r="C39" s="21" t="s">
        <v>49</v>
      </c>
      <c r="D39" s="35" t="s">
        <v>52</v>
      </c>
      <c r="E39" s="22">
        <v>244</v>
      </c>
      <c r="F39" s="23">
        <v>0</v>
      </c>
      <c r="G39" s="23">
        <v>0</v>
      </c>
      <c r="H39" s="54">
        <v>0</v>
      </c>
      <c r="I39" s="1"/>
    </row>
    <row r="40" spans="1:9" ht="25.9" customHeight="1">
      <c r="A40" s="12" t="s">
        <v>54</v>
      </c>
      <c r="B40" s="55" t="s">
        <v>8</v>
      </c>
      <c r="C40" s="55" t="s">
        <v>49</v>
      </c>
      <c r="D40" s="56" t="s">
        <v>42</v>
      </c>
      <c r="E40" s="57"/>
      <c r="F40" s="58">
        <f>F41</f>
        <v>0</v>
      </c>
      <c r="G40" s="58">
        <f t="shared" ref="G40:H40" si="12">G41</f>
        <v>0</v>
      </c>
      <c r="H40" s="58">
        <f t="shared" si="12"/>
        <v>0</v>
      </c>
      <c r="I40" s="1"/>
    </row>
    <row r="41" spans="1:9" ht="12.6" customHeight="1">
      <c r="A41" s="53" t="s">
        <v>24</v>
      </c>
      <c r="B41" s="21" t="s">
        <v>8</v>
      </c>
      <c r="C41" s="21" t="s">
        <v>49</v>
      </c>
      <c r="D41" s="35" t="s">
        <v>55</v>
      </c>
      <c r="E41" s="22">
        <v>244</v>
      </c>
      <c r="F41" s="23">
        <v>0</v>
      </c>
      <c r="G41" s="23"/>
      <c r="H41" s="54"/>
      <c r="I41" s="1"/>
    </row>
    <row r="42" spans="1:9" ht="26.25">
      <c r="A42" s="12" t="s">
        <v>56</v>
      </c>
      <c r="B42" s="13" t="s">
        <v>49</v>
      </c>
      <c r="C42" s="21"/>
      <c r="D42" s="40"/>
      <c r="E42" s="40"/>
      <c r="F42" s="26">
        <f>F43</f>
        <v>30</v>
      </c>
      <c r="G42" s="26">
        <f t="shared" ref="G42:H42" si="13">G43</f>
        <v>30</v>
      </c>
      <c r="H42" s="26">
        <f t="shared" si="13"/>
        <v>10</v>
      </c>
      <c r="I42" s="1"/>
    </row>
    <row r="43" spans="1:9" ht="48.6" customHeight="1">
      <c r="A43" s="59" t="s">
        <v>57</v>
      </c>
      <c r="B43" s="13" t="s">
        <v>49</v>
      </c>
      <c r="C43" s="13" t="s">
        <v>58</v>
      </c>
      <c r="D43" s="15" t="s">
        <v>36</v>
      </c>
      <c r="E43" s="25"/>
      <c r="F43" s="26">
        <f>SUM(F44)</f>
        <v>30</v>
      </c>
      <c r="G43" s="26">
        <f t="shared" ref="G43:H43" si="14">SUM(G44)</f>
        <v>30</v>
      </c>
      <c r="H43" s="33">
        <f t="shared" si="14"/>
        <v>10</v>
      </c>
      <c r="I43" s="1"/>
    </row>
    <row r="44" spans="1:9">
      <c r="A44" s="20" t="s">
        <v>59</v>
      </c>
      <c r="B44" s="21" t="s">
        <v>49</v>
      </c>
      <c r="C44" s="21" t="s">
        <v>58</v>
      </c>
      <c r="D44" s="22" t="s">
        <v>60</v>
      </c>
      <c r="E44" s="60">
        <v>244</v>
      </c>
      <c r="F44" s="23">
        <v>30</v>
      </c>
      <c r="G44" s="23">
        <v>30</v>
      </c>
      <c r="H44" s="24">
        <v>10</v>
      </c>
      <c r="I44" s="1"/>
    </row>
    <row r="45" spans="1:9">
      <c r="A45" s="61" t="s">
        <v>61</v>
      </c>
      <c r="B45" s="13" t="s">
        <v>17</v>
      </c>
      <c r="C45" s="21"/>
      <c r="D45" s="28"/>
      <c r="E45" s="29"/>
      <c r="F45" s="30">
        <f>SUM(F46+F51)</f>
        <v>171.5</v>
      </c>
      <c r="G45" s="30">
        <f>SUM(G46+G51)</f>
        <v>171.5</v>
      </c>
      <c r="H45" s="30">
        <f>SUM(H46+H51)</f>
        <v>131.5</v>
      </c>
      <c r="I45" s="1"/>
    </row>
    <row r="46" spans="1:9" ht="15.6" customHeight="1">
      <c r="A46" s="61" t="s">
        <v>62</v>
      </c>
      <c r="B46" s="13" t="s">
        <v>17</v>
      </c>
      <c r="C46" s="13" t="s">
        <v>63</v>
      </c>
      <c r="D46" s="28" t="s">
        <v>64</v>
      </c>
      <c r="E46" s="29"/>
      <c r="F46" s="26">
        <f>F47+F49</f>
        <v>171.5</v>
      </c>
      <c r="G46" s="26">
        <f t="shared" ref="G46:H46" si="15">G47+G49</f>
        <v>171.5</v>
      </c>
      <c r="H46" s="26">
        <f t="shared" si="15"/>
        <v>131.5</v>
      </c>
      <c r="I46" s="1"/>
    </row>
    <row r="47" spans="1:9" ht="52.9" customHeight="1">
      <c r="A47" s="20" t="s">
        <v>65</v>
      </c>
      <c r="B47" s="21" t="s">
        <v>17</v>
      </c>
      <c r="C47" s="21" t="s">
        <v>63</v>
      </c>
      <c r="D47" s="35" t="s">
        <v>66</v>
      </c>
      <c r="E47" s="29"/>
      <c r="F47" s="26">
        <f>SUM(F48)</f>
        <v>50</v>
      </c>
      <c r="G47" s="26">
        <f t="shared" ref="G47:H47" si="16">SUM(G48)</f>
        <v>50</v>
      </c>
      <c r="H47" s="33">
        <f t="shared" si="16"/>
        <v>10</v>
      </c>
      <c r="I47" s="1"/>
    </row>
    <row r="48" spans="1:9">
      <c r="A48" s="45" t="s">
        <v>67</v>
      </c>
      <c r="B48" s="21" t="s">
        <v>17</v>
      </c>
      <c r="C48" s="21" t="s">
        <v>63</v>
      </c>
      <c r="D48" s="35" t="s">
        <v>66</v>
      </c>
      <c r="E48" s="40">
        <v>244</v>
      </c>
      <c r="F48" s="41">
        <v>50</v>
      </c>
      <c r="G48" s="41">
        <v>50</v>
      </c>
      <c r="H48" s="42">
        <v>10</v>
      </c>
      <c r="I48" s="1"/>
    </row>
    <row r="49" spans="1:9" ht="51.75">
      <c r="A49" s="62" t="s">
        <v>68</v>
      </c>
      <c r="B49" s="21" t="s">
        <v>17</v>
      </c>
      <c r="C49" s="21" t="s">
        <v>63</v>
      </c>
      <c r="D49" s="35" t="s">
        <v>69</v>
      </c>
      <c r="E49" s="63"/>
      <c r="F49" s="64">
        <f>SUM(F50)</f>
        <v>121.5</v>
      </c>
      <c r="G49" s="64">
        <f t="shared" ref="G49:H49" si="17">SUM(G50)</f>
        <v>121.5</v>
      </c>
      <c r="H49" s="65">
        <f t="shared" si="17"/>
        <v>121.5</v>
      </c>
      <c r="I49" s="1"/>
    </row>
    <row r="50" spans="1:9">
      <c r="A50" s="66" t="s">
        <v>70</v>
      </c>
      <c r="B50" s="21" t="s">
        <v>17</v>
      </c>
      <c r="C50" s="21" t="s">
        <v>63</v>
      </c>
      <c r="D50" s="35" t="s">
        <v>69</v>
      </c>
      <c r="E50" s="22">
        <v>244</v>
      </c>
      <c r="F50" s="67">
        <v>121.5</v>
      </c>
      <c r="G50" s="67">
        <v>121.5</v>
      </c>
      <c r="H50" s="68">
        <v>121.5</v>
      </c>
      <c r="I50" s="1"/>
    </row>
    <row r="51" spans="1:9" ht="2.4500000000000002" customHeight="1">
      <c r="A51" s="61" t="s">
        <v>71</v>
      </c>
      <c r="B51" s="13" t="s">
        <v>17</v>
      </c>
      <c r="C51" s="13" t="s">
        <v>72</v>
      </c>
      <c r="D51" s="28"/>
      <c r="E51" s="15"/>
      <c r="F51" s="64">
        <f>SUM(F52)</f>
        <v>0</v>
      </c>
      <c r="G51" s="64">
        <f t="shared" ref="G51:H52" si="18">SUM(G52)</f>
        <v>0</v>
      </c>
      <c r="H51" s="64">
        <f t="shared" si="18"/>
        <v>0</v>
      </c>
      <c r="I51" s="1"/>
    </row>
    <row r="52" spans="1:9" ht="64.5" hidden="1">
      <c r="A52" s="66" t="s">
        <v>73</v>
      </c>
      <c r="B52" s="21" t="s">
        <v>17</v>
      </c>
      <c r="C52" s="21" t="s">
        <v>72</v>
      </c>
      <c r="D52" s="35" t="s">
        <v>74</v>
      </c>
      <c r="E52" s="22"/>
      <c r="F52" s="64">
        <f>SUM(F53)</f>
        <v>0</v>
      </c>
      <c r="G52" s="64">
        <f t="shared" si="18"/>
        <v>0</v>
      </c>
      <c r="H52" s="64">
        <f t="shared" si="18"/>
        <v>0</v>
      </c>
      <c r="I52" s="1"/>
    </row>
    <row r="53" spans="1:9" hidden="1">
      <c r="A53" s="66" t="s">
        <v>70</v>
      </c>
      <c r="B53" s="21" t="s">
        <v>17</v>
      </c>
      <c r="C53" s="21" t="s">
        <v>72</v>
      </c>
      <c r="D53" s="35" t="s">
        <v>74</v>
      </c>
      <c r="E53" s="22">
        <v>244</v>
      </c>
      <c r="F53" s="67">
        <v>0</v>
      </c>
      <c r="G53" s="67">
        <v>0</v>
      </c>
      <c r="H53" s="68">
        <v>0</v>
      </c>
      <c r="I53" s="1"/>
    </row>
    <row r="54" spans="1:9" ht="29.25">
      <c r="A54" s="69" t="s">
        <v>75</v>
      </c>
      <c r="B54" s="13" t="s">
        <v>76</v>
      </c>
      <c r="C54" s="13"/>
      <c r="D54" s="47"/>
      <c r="E54" s="63"/>
      <c r="F54" s="64">
        <f>F55+F62</f>
        <v>1547.1</v>
      </c>
      <c r="G54" s="64">
        <f>G55+G62</f>
        <v>1462.5</v>
      </c>
      <c r="H54" s="65">
        <f>H55+H62</f>
        <v>1383.1</v>
      </c>
      <c r="I54" s="1"/>
    </row>
    <row r="55" spans="1:9">
      <c r="A55" s="69" t="s">
        <v>77</v>
      </c>
      <c r="B55" s="13" t="s">
        <v>76</v>
      </c>
      <c r="C55" s="13" t="s">
        <v>8</v>
      </c>
      <c r="D55" s="28" t="s">
        <v>64</v>
      </c>
      <c r="E55" s="63"/>
      <c r="F55" s="70">
        <f>F56+F58+F60</f>
        <v>188</v>
      </c>
      <c r="G55" s="70">
        <f>G56+G58+G60</f>
        <v>157.30000000000001</v>
      </c>
      <c r="H55" s="71">
        <f>H56+H58+H60</f>
        <v>138</v>
      </c>
      <c r="I55" s="1"/>
    </row>
    <row r="56" spans="1:9" ht="18" customHeight="1">
      <c r="A56" s="72" t="s">
        <v>78</v>
      </c>
      <c r="B56" s="21" t="s">
        <v>76</v>
      </c>
      <c r="C56" s="21" t="s">
        <v>8</v>
      </c>
      <c r="D56" s="28" t="s">
        <v>79</v>
      </c>
      <c r="E56" s="63"/>
      <c r="F56" s="70">
        <f>SUM(F57)</f>
        <v>70</v>
      </c>
      <c r="G56" s="70">
        <f t="shared" ref="G56:H56" si="19">SUM(G57)</f>
        <v>39.299999999999997</v>
      </c>
      <c r="H56" s="71">
        <f t="shared" si="19"/>
        <v>20</v>
      </c>
      <c r="I56" s="1"/>
    </row>
    <row r="57" spans="1:9">
      <c r="A57" s="38" t="s">
        <v>67</v>
      </c>
      <c r="B57" s="21" t="s">
        <v>76</v>
      </c>
      <c r="C57" s="21" t="s">
        <v>8</v>
      </c>
      <c r="D57" s="35" t="s">
        <v>79</v>
      </c>
      <c r="E57" s="22">
        <v>244</v>
      </c>
      <c r="F57" s="67">
        <v>70</v>
      </c>
      <c r="G57" s="67">
        <v>39.299999999999997</v>
      </c>
      <c r="H57" s="68">
        <v>20</v>
      </c>
      <c r="I57" s="1"/>
    </row>
    <row r="58" spans="1:9" ht="2.4500000000000002" customHeight="1">
      <c r="A58" s="72" t="s">
        <v>80</v>
      </c>
      <c r="B58" s="21" t="s">
        <v>76</v>
      </c>
      <c r="C58" s="21" t="s">
        <v>8</v>
      </c>
      <c r="D58" s="28" t="s">
        <v>81</v>
      </c>
      <c r="E58" s="15"/>
      <c r="F58" s="64">
        <f>SUM(F59)</f>
        <v>0</v>
      </c>
      <c r="G58" s="64">
        <f t="shared" ref="G58:H58" si="20">SUM(G59)</f>
        <v>0</v>
      </c>
      <c r="H58" s="65">
        <f t="shared" si="20"/>
        <v>0</v>
      </c>
      <c r="I58" s="1"/>
    </row>
    <row r="59" spans="1:9" ht="23.45" hidden="1" customHeight="1">
      <c r="A59" s="38" t="s">
        <v>24</v>
      </c>
      <c r="B59" s="21" t="s">
        <v>76</v>
      </c>
      <c r="C59" s="21" t="s">
        <v>8</v>
      </c>
      <c r="D59" s="35" t="s">
        <v>81</v>
      </c>
      <c r="E59" s="22">
        <v>244</v>
      </c>
      <c r="F59" s="67"/>
      <c r="G59" s="67"/>
      <c r="H59" s="68"/>
      <c r="I59" s="1"/>
    </row>
    <row r="60" spans="1:9" ht="67.150000000000006" customHeight="1">
      <c r="A60" s="73" t="s">
        <v>82</v>
      </c>
      <c r="B60" s="21" t="s">
        <v>76</v>
      </c>
      <c r="C60" s="21" t="s">
        <v>8</v>
      </c>
      <c r="D60" s="28" t="s">
        <v>36</v>
      </c>
      <c r="E60" s="40"/>
      <c r="F60" s="64">
        <f>SUM(F61)</f>
        <v>118</v>
      </c>
      <c r="G60" s="64">
        <f t="shared" ref="G60:H60" si="21">SUM(G61)</f>
        <v>118</v>
      </c>
      <c r="H60" s="64">
        <f t="shared" si="21"/>
        <v>118</v>
      </c>
      <c r="I60" s="1"/>
    </row>
    <row r="61" spans="1:9" ht="27">
      <c r="A61" s="74" t="s">
        <v>67</v>
      </c>
      <c r="B61" s="13" t="s">
        <v>76</v>
      </c>
      <c r="C61" s="21" t="s">
        <v>8</v>
      </c>
      <c r="D61" s="35" t="s">
        <v>83</v>
      </c>
      <c r="E61" s="22">
        <v>244</v>
      </c>
      <c r="F61" s="67">
        <v>118</v>
      </c>
      <c r="G61" s="67">
        <v>118</v>
      </c>
      <c r="H61" s="68">
        <v>118</v>
      </c>
      <c r="I61" s="1"/>
    </row>
    <row r="62" spans="1:9">
      <c r="A62" s="75" t="s">
        <v>84</v>
      </c>
      <c r="B62" s="13" t="s">
        <v>76</v>
      </c>
      <c r="C62" s="13" t="s">
        <v>49</v>
      </c>
      <c r="D62" s="47" t="s">
        <v>85</v>
      </c>
      <c r="E62" s="40"/>
      <c r="F62" s="70">
        <f>F63</f>
        <v>1359.1</v>
      </c>
      <c r="G62" s="70">
        <f t="shared" ref="G62:H62" si="22">G63</f>
        <v>1305.2</v>
      </c>
      <c r="H62" s="71">
        <f t="shared" si="22"/>
        <v>1245.0999999999999</v>
      </c>
      <c r="I62" s="1"/>
    </row>
    <row r="63" spans="1:9" ht="29.25" customHeight="1">
      <c r="A63" s="72" t="s">
        <v>86</v>
      </c>
      <c r="B63" s="21" t="s">
        <v>76</v>
      </c>
      <c r="C63" s="21" t="s">
        <v>49</v>
      </c>
      <c r="D63" s="76" t="s">
        <v>85</v>
      </c>
      <c r="E63" s="40"/>
      <c r="F63" s="64">
        <f>F64+F78+F80+F82</f>
        <v>1359.1</v>
      </c>
      <c r="G63" s="64">
        <f t="shared" ref="G63:H63" si="23">G64+G78+G80+G82</f>
        <v>1305.2</v>
      </c>
      <c r="H63" s="64">
        <f t="shared" si="23"/>
        <v>1245.0999999999999</v>
      </c>
      <c r="I63" s="1"/>
    </row>
    <row r="64" spans="1:9">
      <c r="A64" s="72" t="s">
        <v>87</v>
      </c>
      <c r="B64" s="21" t="s">
        <v>76</v>
      </c>
      <c r="C64" s="21" t="s">
        <v>49</v>
      </c>
      <c r="D64" s="76" t="s">
        <v>88</v>
      </c>
      <c r="E64" s="40"/>
      <c r="F64" s="70">
        <f>F65+F67+F71+F73+F76</f>
        <v>1266</v>
      </c>
      <c r="G64" s="70">
        <f>G65+G67+G71+G73+G76</f>
        <v>1244.2</v>
      </c>
      <c r="H64" s="70">
        <f>H65+H67+H71+H73+H76</f>
        <v>1219.0999999999999</v>
      </c>
      <c r="I64" s="1"/>
    </row>
    <row r="65" spans="1:9" ht="29.45" customHeight="1">
      <c r="A65" s="77" t="s">
        <v>89</v>
      </c>
      <c r="B65" s="21" t="s">
        <v>76</v>
      </c>
      <c r="C65" s="21" t="s">
        <v>49</v>
      </c>
      <c r="D65" s="78" t="s">
        <v>90</v>
      </c>
      <c r="E65" s="40"/>
      <c r="F65" s="64">
        <f>SUM(F66)</f>
        <v>87</v>
      </c>
      <c r="G65" s="64">
        <f t="shared" ref="G65:H65" si="24">SUM(G66)</f>
        <v>50</v>
      </c>
      <c r="H65" s="65">
        <f t="shared" si="24"/>
        <v>40</v>
      </c>
      <c r="I65" s="1"/>
    </row>
    <row r="66" spans="1:9">
      <c r="A66" s="34" t="s">
        <v>67</v>
      </c>
      <c r="B66" s="21" t="s">
        <v>76</v>
      </c>
      <c r="C66" s="21" t="s">
        <v>49</v>
      </c>
      <c r="D66" s="35" t="s">
        <v>90</v>
      </c>
      <c r="E66" s="40">
        <v>244</v>
      </c>
      <c r="F66" s="79">
        <v>87</v>
      </c>
      <c r="G66" s="79">
        <v>50</v>
      </c>
      <c r="H66" s="80">
        <v>40</v>
      </c>
      <c r="I66" s="1"/>
    </row>
    <row r="67" spans="1:9" ht="60">
      <c r="A67" s="81" t="s">
        <v>91</v>
      </c>
      <c r="B67" s="21" t="s">
        <v>76</v>
      </c>
      <c r="C67" s="21" t="s">
        <v>49</v>
      </c>
      <c r="D67" s="22" t="s">
        <v>92</v>
      </c>
      <c r="E67" s="40"/>
      <c r="F67" s="26">
        <f>F68+F69+F70</f>
        <v>1091</v>
      </c>
      <c r="G67" s="26">
        <f>G68+G69+G70</f>
        <v>1141.2</v>
      </c>
      <c r="H67" s="26">
        <f>H68+H69+H70</f>
        <v>1130.0999999999999</v>
      </c>
      <c r="I67" s="1"/>
    </row>
    <row r="68" spans="1:9">
      <c r="A68" s="34" t="s">
        <v>93</v>
      </c>
      <c r="B68" s="21" t="s">
        <v>76</v>
      </c>
      <c r="C68" s="21" t="s">
        <v>49</v>
      </c>
      <c r="D68" s="22" t="s">
        <v>92</v>
      </c>
      <c r="E68" s="40">
        <v>111</v>
      </c>
      <c r="F68" s="41">
        <v>684</v>
      </c>
      <c r="G68" s="41">
        <v>718.2</v>
      </c>
      <c r="H68" s="42">
        <v>754.1</v>
      </c>
      <c r="I68" s="1"/>
    </row>
    <row r="69" spans="1:9" ht="39" customHeight="1">
      <c r="A69" s="20" t="s">
        <v>94</v>
      </c>
      <c r="B69" s="21" t="s">
        <v>76</v>
      </c>
      <c r="C69" s="21" t="s">
        <v>49</v>
      </c>
      <c r="D69" s="22" t="s">
        <v>92</v>
      </c>
      <c r="E69" s="22">
        <v>119</v>
      </c>
      <c r="F69" s="23">
        <v>207</v>
      </c>
      <c r="G69" s="23">
        <v>217</v>
      </c>
      <c r="H69" s="24">
        <v>228</v>
      </c>
      <c r="I69" s="1"/>
    </row>
    <row r="70" spans="1:9">
      <c r="A70" s="38" t="s">
        <v>70</v>
      </c>
      <c r="B70" s="21" t="s">
        <v>76</v>
      </c>
      <c r="C70" s="21" t="s">
        <v>49</v>
      </c>
      <c r="D70" s="22" t="s">
        <v>92</v>
      </c>
      <c r="E70" s="40">
        <v>244</v>
      </c>
      <c r="F70" s="41">
        <f>190+10</f>
        <v>200</v>
      </c>
      <c r="G70" s="41">
        <v>206</v>
      </c>
      <c r="H70" s="41">
        <v>148</v>
      </c>
      <c r="I70" s="1"/>
    </row>
    <row r="71" spans="1:9">
      <c r="A71" s="82" t="s">
        <v>95</v>
      </c>
      <c r="B71" s="21" t="s">
        <v>76</v>
      </c>
      <c r="C71" s="21" t="s">
        <v>49</v>
      </c>
      <c r="D71" s="40" t="s">
        <v>96</v>
      </c>
      <c r="E71" s="40"/>
      <c r="F71" s="30">
        <f>SUM(F72)</f>
        <v>45</v>
      </c>
      <c r="G71" s="30">
        <f t="shared" ref="G71:H71" si="25">SUM(G72)</f>
        <v>20</v>
      </c>
      <c r="H71" s="31">
        <f t="shared" si="25"/>
        <v>15</v>
      </c>
      <c r="I71" s="1"/>
    </row>
    <row r="72" spans="1:9">
      <c r="A72" s="83" t="s">
        <v>70</v>
      </c>
      <c r="B72" s="21" t="s">
        <v>76</v>
      </c>
      <c r="C72" s="21" t="s">
        <v>49</v>
      </c>
      <c r="D72" s="40" t="s">
        <v>96</v>
      </c>
      <c r="E72" s="40">
        <v>244</v>
      </c>
      <c r="F72" s="41">
        <v>45</v>
      </c>
      <c r="G72" s="41">
        <v>20</v>
      </c>
      <c r="H72" s="42">
        <v>15</v>
      </c>
      <c r="I72" s="1"/>
    </row>
    <row r="73" spans="1:9" ht="58.5" customHeight="1">
      <c r="A73" s="84" t="s">
        <v>97</v>
      </c>
      <c r="B73" s="21" t="s">
        <v>76</v>
      </c>
      <c r="C73" s="21" t="s">
        <v>49</v>
      </c>
      <c r="D73" s="22" t="s">
        <v>98</v>
      </c>
      <c r="E73" s="22"/>
      <c r="F73" s="26">
        <f>F74+F75</f>
        <v>29</v>
      </c>
      <c r="G73" s="26">
        <f>G74+G75</f>
        <v>19</v>
      </c>
      <c r="H73" s="26">
        <f>H74+H75</f>
        <v>20</v>
      </c>
      <c r="I73" s="1"/>
    </row>
    <row r="74" spans="1:9">
      <c r="A74" s="34" t="s">
        <v>67</v>
      </c>
      <c r="B74" s="21" t="s">
        <v>76</v>
      </c>
      <c r="C74" s="21" t="s">
        <v>49</v>
      </c>
      <c r="D74" s="22" t="s">
        <v>98</v>
      </c>
      <c r="E74" s="40">
        <v>244</v>
      </c>
      <c r="F74" s="41">
        <v>29</v>
      </c>
      <c r="G74" s="41">
        <v>19</v>
      </c>
      <c r="H74" s="41">
        <v>20</v>
      </c>
      <c r="I74" s="1"/>
    </row>
    <row r="75" spans="1:9" ht="2.25" customHeight="1">
      <c r="A75" s="39" t="s">
        <v>27</v>
      </c>
      <c r="B75" s="21" t="s">
        <v>76</v>
      </c>
      <c r="C75" s="21" t="s">
        <v>49</v>
      </c>
      <c r="D75" s="22" t="s">
        <v>98</v>
      </c>
      <c r="E75" s="40">
        <v>853</v>
      </c>
      <c r="F75" s="41">
        <v>0</v>
      </c>
      <c r="G75" s="41">
        <v>0</v>
      </c>
      <c r="H75" s="41">
        <v>0</v>
      </c>
      <c r="I75" s="1"/>
    </row>
    <row r="76" spans="1:9">
      <c r="A76" s="85" t="s">
        <v>99</v>
      </c>
      <c r="B76" s="21" t="s">
        <v>76</v>
      </c>
      <c r="C76" s="21" t="s">
        <v>49</v>
      </c>
      <c r="D76" s="40" t="s">
        <v>100</v>
      </c>
      <c r="E76" s="40"/>
      <c r="F76" s="30">
        <f>SUM(F77)</f>
        <v>14</v>
      </c>
      <c r="G76" s="30">
        <f t="shared" ref="G76:H76" si="26">SUM(G77)</f>
        <v>14</v>
      </c>
      <c r="H76" s="31">
        <f t="shared" si="26"/>
        <v>14</v>
      </c>
      <c r="I76" s="1"/>
    </row>
    <row r="77" spans="1:9">
      <c r="A77" s="38" t="s">
        <v>70</v>
      </c>
      <c r="B77" s="21" t="s">
        <v>76</v>
      </c>
      <c r="C77" s="21" t="s">
        <v>49</v>
      </c>
      <c r="D77" s="40" t="s">
        <v>100</v>
      </c>
      <c r="E77" s="40">
        <v>244</v>
      </c>
      <c r="F77" s="41">
        <v>14</v>
      </c>
      <c r="G77" s="41">
        <v>14</v>
      </c>
      <c r="H77" s="42">
        <v>14</v>
      </c>
      <c r="I77" s="1"/>
    </row>
    <row r="78" spans="1:9" ht="30">
      <c r="A78" s="72" t="s">
        <v>101</v>
      </c>
      <c r="B78" s="21" t="s">
        <v>76</v>
      </c>
      <c r="C78" s="21" t="s">
        <v>49</v>
      </c>
      <c r="D78" s="22" t="s">
        <v>102</v>
      </c>
      <c r="E78" s="22"/>
      <c r="F78" s="26">
        <f>SUM(F79)</f>
        <v>33.1</v>
      </c>
      <c r="G78" s="26">
        <f t="shared" ref="G78:H78" si="27">SUM(G79)</f>
        <v>31</v>
      </c>
      <c r="H78" s="33">
        <f t="shared" si="27"/>
        <v>11</v>
      </c>
      <c r="I78" s="1"/>
    </row>
    <row r="79" spans="1:9">
      <c r="A79" s="38" t="s">
        <v>70</v>
      </c>
      <c r="B79" s="21" t="s">
        <v>76</v>
      </c>
      <c r="C79" s="21" t="s">
        <v>49</v>
      </c>
      <c r="D79" s="22" t="s">
        <v>103</v>
      </c>
      <c r="E79" s="40">
        <v>244</v>
      </c>
      <c r="F79" s="41">
        <v>33.1</v>
      </c>
      <c r="G79" s="41">
        <v>31</v>
      </c>
      <c r="H79" s="42">
        <v>11</v>
      </c>
      <c r="I79" s="1"/>
    </row>
    <row r="80" spans="1:9">
      <c r="A80" s="86" t="s">
        <v>104</v>
      </c>
      <c r="B80" s="21" t="s">
        <v>76</v>
      </c>
      <c r="C80" s="21" t="s">
        <v>49</v>
      </c>
      <c r="D80" s="40" t="s">
        <v>105</v>
      </c>
      <c r="E80" s="40"/>
      <c r="F80" s="30">
        <f>SUM(F81)</f>
        <v>30</v>
      </c>
      <c r="G80" s="30">
        <f t="shared" ref="G80:H80" si="28">SUM(G81)</f>
        <v>10</v>
      </c>
      <c r="H80" s="31">
        <f t="shared" si="28"/>
        <v>5</v>
      </c>
      <c r="I80" s="1"/>
    </row>
    <row r="81" spans="1:9">
      <c r="A81" s="38" t="s">
        <v>70</v>
      </c>
      <c r="B81" s="21" t="s">
        <v>76</v>
      </c>
      <c r="C81" s="21" t="s">
        <v>49</v>
      </c>
      <c r="D81" s="40" t="s">
        <v>106</v>
      </c>
      <c r="E81" s="40">
        <v>244</v>
      </c>
      <c r="F81" s="41">
        <v>30</v>
      </c>
      <c r="G81" s="41">
        <v>10</v>
      </c>
      <c r="H81" s="42">
        <v>5</v>
      </c>
      <c r="I81" s="1"/>
    </row>
    <row r="82" spans="1:9" ht="30">
      <c r="A82" s="72" t="s">
        <v>107</v>
      </c>
      <c r="B82" s="21" t="s">
        <v>76</v>
      </c>
      <c r="C82" s="21" t="s">
        <v>49</v>
      </c>
      <c r="D82" s="22" t="s">
        <v>108</v>
      </c>
      <c r="E82" s="22"/>
      <c r="F82" s="26">
        <f>SUM(F83)</f>
        <v>30</v>
      </c>
      <c r="G82" s="26">
        <f t="shared" ref="G82:H82" si="29">SUM(G83)</f>
        <v>20</v>
      </c>
      <c r="H82" s="33">
        <f t="shared" si="29"/>
        <v>10</v>
      </c>
      <c r="I82" s="1"/>
    </row>
    <row r="83" spans="1:9">
      <c r="A83" s="38" t="s">
        <v>70</v>
      </c>
      <c r="B83" s="21" t="s">
        <v>76</v>
      </c>
      <c r="C83" s="21" t="s">
        <v>49</v>
      </c>
      <c r="D83" s="22" t="s">
        <v>109</v>
      </c>
      <c r="E83" s="40">
        <v>244</v>
      </c>
      <c r="F83" s="41">
        <v>30</v>
      </c>
      <c r="G83" s="41">
        <v>20</v>
      </c>
      <c r="H83" s="42">
        <v>10</v>
      </c>
      <c r="I83" s="1"/>
    </row>
    <row r="84" spans="1:9">
      <c r="A84" s="69" t="s">
        <v>110</v>
      </c>
      <c r="B84" s="13" t="s">
        <v>111</v>
      </c>
      <c r="C84" s="13"/>
      <c r="D84" s="47"/>
      <c r="E84" s="40"/>
      <c r="F84" s="30">
        <f>F85+F97</f>
        <v>1371.6</v>
      </c>
      <c r="G84" s="30">
        <f>G85+G97</f>
        <v>992.7</v>
      </c>
      <c r="H84" s="30">
        <f>H85+H97</f>
        <v>1004.1</v>
      </c>
      <c r="I84" s="1"/>
    </row>
    <row r="85" spans="1:9">
      <c r="A85" s="69" t="s">
        <v>112</v>
      </c>
      <c r="B85" s="13" t="s">
        <v>111</v>
      </c>
      <c r="C85" s="13" t="s">
        <v>6</v>
      </c>
      <c r="D85" s="28" t="s">
        <v>113</v>
      </c>
      <c r="E85" s="40"/>
      <c r="F85" s="30">
        <f>F86+F93+F95</f>
        <v>1371.6</v>
      </c>
      <c r="G85" s="30">
        <f>G86+G95</f>
        <v>992.7</v>
      </c>
      <c r="H85" s="31">
        <f>H86+H95</f>
        <v>1004.1</v>
      </c>
      <c r="I85" s="1"/>
    </row>
    <row r="86" spans="1:9" ht="39">
      <c r="A86" s="12" t="s">
        <v>114</v>
      </c>
      <c r="B86" s="21" t="s">
        <v>111</v>
      </c>
      <c r="C86" s="21" t="s">
        <v>6</v>
      </c>
      <c r="D86" s="28" t="s">
        <v>115</v>
      </c>
      <c r="E86" s="40"/>
      <c r="F86" s="26">
        <f>F87+F91</f>
        <v>541</v>
      </c>
      <c r="G86" s="26">
        <f t="shared" ref="G86:H86" si="30">G87+G91</f>
        <v>162.1</v>
      </c>
      <c r="H86" s="26">
        <f t="shared" si="30"/>
        <v>173.5</v>
      </c>
      <c r="I86" s="1"/>
    </row>
    <row r="87" spans="1:9" ht="39">
      <c r="A87" s="122" t="s">
        <v>114</v>
      </c>
      <c r="B87" s="21" t="s">
        <v>111</v>
      </c>
      <c r="C87" s="21" t="s">
        <v>6</v>
      </c>
      <c r="D87" s="22" t="s">
        <v>116</v>
      </c>
      <c r="E87" s="40"/>
      <c r="F87" s="23">
        <f>SUM(F88:F90)</f>
        <v>153.1</v>
      </c>
      <c r="G87" s="23">
        <f t="shared" ref="G87:H87" si="31">SUM(G88:G90)</f>
        <v>162.1</v>
      </c>
      <c r="H87" s="23">
        <f t="shared" si="31"/>
        <v>173.5</v>
      </c>
      <c r="I87" s="1"/>
    </row>
    <row r="88" spans="1:9" ht="39">
      <c r="A88" s="20" t="s">
        <v>23</v>
      </c>
      <c r="B88" s="118" t="s">
        <v>111</v>
      </c>
      <c r="C88" s="118" t="s">
        <v>6</v>
      </c>
      <c r="D88" s="119" t="s">
        <v>116</v>
      </c>
      <c r="E88" s="119">
        <v>242</v>
      </c>
      <c r="F88" s="123">
        <v>2</v>
      </c>
      <c r="G88" s="123">
        <v>0</v>
      </c>
      <c r="H88" s="124">
        <v>0</v>
      </c>
      <c r="I88" s="1"/>
    </row>
    <row r="89" spans="1:9">
      <c r="A89" s="87" t="s">
        <v>67</v>
      </c>
      <c r="B89" s="21" t="s">
        <v>111</v>
      </c>
      <c r="C89" s="21" t="s">
        <v>6</v>
      </c>
      <c r="D89" s="40" t="s">
        <v>116</v>
      </c>
      <c r="E89" s="40">
        <v>244</v>
      </c>
      <c r="F89" s="41">
        <v>34</v>
      </c>
      <c r="G89" s="41">
        <v>37.6</v>
      </c>
      <c r="H89" s="42">
        <v>40.299999999999997</v>
      </c>
      <c r="I89" s="1"/>
    </row>
    <row r="90" spans="1:9">
      <c r="A90" s="38" t="s">
        <v>117</v>
      </c>
      <c r="B90" s="21" t="s">
        <v>111</v>
      </c>
      <c r="C90" s="21" t="s">
        <v>6</v>
      </c>
      <c r="D90" s="40" t="s">
        <v>116</v>
      </c>
      <c r="E90" s="40">
        <v>247</v>
      </c>
      <c r="F90" s="41">
        <f>117+0.1</f>
        <v>117.1</v>
      </c>
      <c r="G90" s="41">
        <v>124.5</v>
      </c>
      <c r="H90" s="42">
        <v>133.19999999999999</v>
      </c>
      <c r="I90" s="1"/>
    </row>
    <row r="91" spans="1:9" ht="39">
      <c r="A91" s="121" t="s">
        <v>140</v>
      </c>
      <c r="B91" s="118" t="s">
        <v>111</v>
      </c>
      <c r="C91" s="118" t="s">
        <v>6</v>
      </c>
      <c r="D91" s="119" t="s">
        <v>139</v>
      </c>
      <c r="E91" s="40"/>
      <c r="F91" s="123">
        <f>F92</f>
        <v>387.9</v>
      </c>
      <c r="G91" s="120">
        <f t="shared" ref="G91:H91" si="32">G92</f>
        <v>0</v>
      </c>
      <c r="H91" s="120">
        <f t="shared" si="32"/>
        <v>0</v>
      </c>
      <c r="I91" s="1"/>
    </row>
    <row r="92" spans="1:9" ht="14.45" customHeight="1">
      <c r="A92" s="87" t="s">
        <v>67</v>
      </c>
      <c r="B92" s="21" t="s">
        <v>111</v>
      </c>
      <c r="C92" s="21" t="s">
        <v>6</v>
      </c>
      <c r="D92" s="40" t="s">
        <v>139</v>
      </c>
      <c r="E92" s="40">
        <v>244</v>
      </c>
      <c r="F92" s="41">
        <v>387.9</v>
      </c>
      <c r="G92" s="41">
        <v>0</v>
      </c>
      <c r="H92" s="42">
        <v>0</v>
      </c>
      <c r="I92" s="1"/>
    </row>
    <row r="93" spans="1:9" ht="1.1499999999999999" customHeight="1">
      <c r="A93" s="88" t="s">
        <v>118</v>
      </c>
      <c r="B93" s="55" t="s">
        <v>111</v>
      </c>
      <c r="C93" s="55" t="s">
        <v>6</v>
      </c>
      <c r="D93" s="89" t="s">
        <v>119</v>
      </c>
      <c r="E93" s="89"/>
      <c r="F93" s="90">
        <f>F94</f>
        <v>0</v>
      </c>
      <c r="G93" s="41"/>
      <c r="H93" s="42"/>
      <c r="I93" s="1"/>
    </row>
    <row r="94" spans="1:9" ht="16.899999999999999" hidden="1" customHeight="1">
      <c r="A94" s="91" t="s">
        <v>67</v>
      </c>
      <c r="B94" s="92" t="s">
        <v>111</v>
      </c>
      <c r="C94" s="92" t="s">
        <v>6</v>
      </c>
      <c r="D94" s="93" t="s">
        <v>119</v>
      </c>
      <c r="E94" s="93">
        <v>244</v>
      </c>
      <c r="F94" s="94"/>
      <c r="G94" s="41"/>
      <c r="H94" s="42"/>
      <c r="I94" s="1"/>
    </row>
    <row r="95" spans="1:9" ht="51" customHeight="1">
      <c r="A95" s="95" t="s">
        <v>120</v>
      </c>
      <c r="B95" s="13" t="s">
        <v>111</v>
      </c>
      <c r="C95" s="13" t="s">
        <v>6</v>
      </c>
      <c r="D95" s="15" t="s">
        <v>121</v>
      </c>
      <c r="E95" s="22"/>
      <c r="F95" s="26">
        <f>SUM(F96)</f>
        <v>830.6</v>
      </c>
      <c r="G95" s="26">
        <f t="shared" ref="G95:H95" si="33">SUM(G96)</f>
        <v>830.6</v>
      </c>
      <c r="H95" s="33">
        <f t="shared" si="33"/>
        <v>830.6</v>
      </c>
      <c r="I95" s="1"/>
    </row>
    <row r="96" spans="1:9">
      <c r="A96" s="96" t="s">
        <v>32</v>
      </c>
      <c r="B96" s="21" t="s">
        <v>111</v>
      </c>
      <c r="C96" s="21" t="s">
        <v>6</v>
      </c>
      <c r="D96" s="22" t="s">
        <v>121</v>
      </c>
      <c r="E96" s="40">
        <v>540</v>
      </c>
      <c r="F96" s="41">
        <v>830.6</v>
      </c>
      <c r="G96" s="41">
        <v>830.6</v>
      </c>
      <c r="H96" s="42">
        <v>830.6</v>
      </c>
      <c r="I96" s="1"/>
    </row>
    <row r="97" spans="1:9" ht="1.9" customHeight="1">
      <c r="A97" s="17" t="s">
        <v>122</v>
      </c>
      <c r="B97" s="55" t="s">
        <v>111</v>
      </c>
      <c r="C97" s="55" t="s">
        <v>6</v>
      </c>
      <c r="D97" s="89" t="s">
        <v>123</v>
      </c>
      <c r="E97" s="40"/>
      <c r="F97" s="26">
        <f>SUM(F101+F98)</f>
        <v>0</v>
      </c>
      <c r="G97" s="26">
        <f>SUM(G101+G98)</f>
        <v>0</v>
      </c>
      <c r="H97" s="26">
        <f>SUM(H101+H98)</f>
        <v>0</v>
      </c>
      <c r="I97" s="1"/>
    </row>
    <row r="98" spans="1:9" ht="15.6" hidden="1" customHeight="1">
      <c r="A98" s="17" t="s">
        <v>124</v>
      </c>
      <c r="B98" s="55" t="s">
        <v>111</v>
      </c>
      <c r="C98" s="55" t="s">
        <v>6</v>
      </c>
      <c r="D98" s="89" t="s">
        <v>125</v>
      </c>
      <c r="E98" s="97"/>
      <c r="F98" s="97">
        <f>SUM(F99:F100)</f>
        <v>0</v>
      </c>
      <c r="G98" s="97">
        <f>SUM(G99:G100)</f>
        <v>0</v>
      </c>
      <c r="H98" s="97">
        <f>SUM(H99:H100)</f>
        <v>0</v>
      </c>
      <c r="I98" s="1"/>
    </row>
    <row r="99" spans="1:9" ht="20.45" hidden="1" customHeight="1">
      <c r="A99" s="38" t="s">
        <v>126</v>
      </c>
      <c r="B99" s="98" t="s">
        <v>111</v>
      </c>
      <c r="C99" s="98" t="s">
        <v>6</v>
      </c>
      <c r="D99" s="57" t="s">
        <v>125</v>
      </c>
      <c r="E99" s="57">
        <v>414</v>
      </c>
      <c r="F99" s="99">
        <v>0</v>
      </c>
      <c r="G99" s="23">
        <v>0</v>
      </c>
      <c r="H99" s="24">
        <v>0</v>
      </c>
      <c r="I99" s="1"/>
    </row>
    <row r="100" spans="1:9" ht="17.45" hidden="1" customHeight="1">
      <c r="A100" s="87" t="s">
        <v>67</v>
      </c>
      <c r="B100" s="98" t="s">
        <v>111</v>
      </c>
      <c r="C100" s="98" t="s">
        <v>6</v>
      </c>
      <c r="D100" s="57" t="s">
        <v>125</v>
      </c>
      <c r="E100" s="57">
        <v>244</v>
      </c>
      <c r="F100" s="100">
        <v>0</v>
      </c>
      <c r="G100" s="23">
        <v>0</v>
      </c>
      <c r="H100" s="24">
        <v>0</v>
      </c>
      <c r="I100" s="1"/>
    </row>
    <row r="101" spans="1:9" ht="23.45" hidden="1" customHeight="1">
      <c r="A101" s="95" t="s">
        <v>127</v>
      </c>
      <c r="B101" s="13" t="s">
        <v>111</v>
      </c>
      <c r="C101" s="13" t="s">
        <v>6</v>
      </c>
      <c r="D101" s="15" t="s">
        <v>128</v>
      </c>
      <c r="E101" s="29"/>
      <c r="F101" s="26">
        <f>SUM(F102:F103)</f>
        <v>0</v>
      </c>
      <c r="G101" s="26">
        <f t="shared" ref="G101:H101" si="34">SUM(G102)</f>
        <v>0</v>
      </c>
      <c r="H101" s="33">
        <f t="shared" si="34"/>
        <v>0</v>
      </c>
      <c r="I101" s="1"/>
    </row>
    <row r="102" spans="1:9" ht="9.6" hidden="1" customHeight="1">
      <c r="A102" s="91" t="s">
        <v>67</v>
      </c>
      <c r="B102" s="21" t="s">
        <v>111</v>
      </c>
      <c r="C102" s="21" t="s">
        <v>6</v>
      </c>
      <c r="D102" s="22" t="s">
        <v>128</v>
      </c>
      <c r="E102" s="22">
        <v>244</v>
      </c>
      <c r="F102" s="23">
        <f>353.81-353.81</f>
        <v>0</v>
      </c>
      <c r="G102" s="23">
        <v>0</v>
      </c>
      <c r="H102" s="24">
        <v>0</v>
      </c>
      <c r="I102" s="1"/>
    </row>
    <row r="103" spans="1:9" ht="12.6" hidden="1" customHeight="1">
      <c r="A103" s="38" t="s">
        <v>126</v>
      </c>
      <c r="B103" s="21" t="s">
        <v>111</v>
      </c>
      <c r="C103" s="21" t="s">
        <v>6</v>
      </c>
      <c r="D103" s="22" t="s">
        <v>129</v>
      </c>
      <c r="E103" s="22">
        <v>414</v>
      </c>
      <c r="F103" s="23"/>
      <c r="G103" s="23">
        <v>0</v>
      </c>
      <c r="H103" s="24">
        <v>0</v>
      </c>
      <c r="I103" s="1"/>
    </row>
    <row r="104" spans="1:9" ht="26.25">
      <c r="A104" s="17" t="s">
        <v>130</v>
      </c>
      <c r="B104" s="15">
        <v>13</v>
      </c>
      <c r="C104" s="101"/>
      <c r="D104" s="15"/>
      <c r="E104" s="22"/>
      <c r="F104" s="26">
        <f>SUM(F105)</f>
        <v>0.3</v>
      </c>
      <c r="G104" s="26">
        <f t="shared" ref="G104:H105" si="35">SUM(G105)</f>
        <v>0</v>
      </c>
      <c r="H104" s="33">
        <f t="shared" si="35"/>
        <v>0</v>
      </c>
      <c r="I104" s="1"/>
    </row>
    <row r="105" spans="1:9" ht="30" customHeight="1">
      <c r="A105" s="102" t="s">
        <v>131</v>
      </c>
      <c r="B105" s="15">
        <v>13</v>
      </c>
      <c r="C105" s="13" t="s">
        <v>6</v>
      </c>
      <c r="D105" s="15" t="s">
        <v>36</v>
      </c>
      <c r="E105" s="22"/>
      <c r="F105" s="26">
        <f>SUM(F106)</f>
        <v>0.3</v>
      </c>
      <c r="G105" s="26">
        <f t="shared" si="35"/>
        <v>0</v>
      </c>
      <c r="H105" s="33">
        <f t="shared" si="35"/>
        <v>0</v>
      </c>
      <c r="I105" s="1"/>
    </row>
    <row r="106" spans="1:9" ht="26.25">
      <c r="A106" s="96" t="s">
        <v>132</v>
      </c>
      <c r="B106" s="22">
        <v>13</v>
      </c>
      <c r="C106" s="21" t="s">
        <v>6</v>
      </c>
      <c r="D106" s="22" t="s">
        <v>133</v>
      </c>
      <c r="E106" s="22">
        <v>730</v>
      </c>
      <c r="F106" s="23">
        <v>0.3</v>
      </c>
      <c r="G106" s="23">
        <v>0</v>
      </c>
      <c r="H106" s="24">
        <v>0</v>
      </c>
      <c r="I106" s="1"/>
    </row>
    <row r="107" spans="1:9">
      <c r="A107" s="96" t="s">
        <v>134</v>
      </c>
      <c r="B107" s="40">
        <v>99</v>
      </c>
      <c r="C107" s="40">
        <v>99</v>
      </c>
      <c r="D107" s="47"/>
      <c r="E107" s="47"/>
      <c r="F107" s="41">
        <f>SUM(F108)</f>
        <v>0</v>
      </c>
      <c r="G107" s="41">
        <f t="shared" ref="G107:H107" si="36">SUM(G108)</f>
        <v>95.7</v>
      </c>
      <c r="H107" s="42">
        <f t="shared" si="36"/>
        <v>187.1</v>
      </c>
      <c r="I107" s="1"/>
    </row>
    <row r="108" spans="1:9">
      <c r="A108" s="96" t="s">
        <v>134</v>
      </c>
      <c r="B108" s="40">
        <v>99</v>
      </c>
      <c r="C108" s="40">
        <v>99</v>
      </c>
      <c r="D108" s="35" t="s">
        <v>135</v>
      </c>
      <c r="E108" s="40">
        <v>880</v>
      </c>
      <c r="F108" s="41">
        <v>0</v>
      </c>
      <c r="G108" s="41">
        <v>95.7</v>
      </c>
      <c r="H108" s="42">
        <v>187.1</v>
      </c>
      <c r="I108" s="1"/>
    </row>
    <row r="109" spans="1:9" ht="15.75" thickBot="1">
      <c r="A109" s="103"/>
      <c r="B109" s="104"/>
      <c r="C109" s="105"/>
      <c r="D109" s="106" t="s">
        <v>136</v>
      </c>
      <c r="E109" s="107"/>
      <c r="F109" s="108">
        <f>F6+F34+F42+F45+F54+F84+F104+F107</f>
        <v>4492.0999999999995</v>
      </c>
      <c r="G109" s="108">
        <f>G6+G34+G42+G45+G54+G84+G104+G107</f>
        <v>4188.5999999999995</v>
      </c>
      <c r="H109" s="109">
        <f>H6+H34+H42+H45+H54+H84+H104+H107</f>
        <v>4107</v>
      </c>
      <c r="I109" s="1"/>
    </row>
    <row r="110" spans="1:9">
      <c r="A110" s="110"/>
      <c r="B110" s="111"/>
      <c r="C110" s="112"/>
      <c r="D110" s="113"/>
      <c r="E110" s="114"/>
      <c r="F110" s="115"/>
      <c r="G110" s="115"/>
      <c r="H110" s="115"/>
    </row>
    <row r="111" spans="1:9">
      <c r="B111" s="1"/>
      <c r="C111" s="2"/>
      <c r="D111" s="1"/>
      <c r="E111" s="1"/>
      <c r="F111" s="1"/>
      <c r="G111" s="1"/>
      <c r="H111" s="1"/>
    </row>
    <row r="112" spans="1:9">
      <c r="B112" s="1"/>
      <c r="C112" s="2"/>
      <c r="D112" s="1"/>
      <c r="E112" s="1"/>
      <c r="F112" s="1"/>
      <c r="G112" s="1"/>
      <c r="H112" s="116"/>
    </row>
    <row r="113" spans="2:8">
      <c r="B113" s="1"/>
      <c r="C113" s="2"/>
      <c r="D113" s="1"/>
      <c r="E113" s="1"/>
      <c r="F113" s="1"/>
      <c r="G113" s="1"/>
      <c r="H113" s="1"/>
    </row>
    <row r="114" spans="2:8">
      <c r="B114" s="1"/>
      <c r="C114" s="2"/>
      <c r="D114" s="1"/>
      <c r="E114" s="1"/>
      <c r="F114" s="1"/>
      <c r="G114" s="1"/>
      <c r="H114" s="1"/>
    </row>
    <row r="115" spans="2:8">
      <c r="B115" s="1"/>
      <c r="C115" s="2"/>
      <c r="D115" s="1"/>
      <c r="E115" s="1"/>
      <c r="F115" s="1"/>
      <c r="G115" s="1"/>
      <c r="H115" s="1"/>
    </row>
    <row r="116" spans="2:8">
      <c r="B116" s="1"/>
      <c r="C116" s="2"/>
      <c r="D116" s="1"/>
      <c r="E116" s="1"/>
      <c r="F116" s="1"/>
      <c r="G116" s="1"/>
      <c r="H116" s="1"/>
    </row>
    <row r="117" spans="2:8">
      <c r="B117" s="1"/>
      <c r="C117" s="2"/>
      <c r="D117" s="1"/>
      <c r="E117" s="1"/>
      <c r="F117" s="1"/>
      <c r="G117" s="1"/>
      <c r="H117" s="1"/>
    </row>
    <row r="118" spans="2:8">
      <c r="B118" s="1"/>
      <c r="C118" s="2"/>
      <c r="D118" s="1"/>
      <c r="E118" s="1"/>
      <c r="F118" s="1"/>
      <c r="G118" s="1"/>
      <c r="H118" s="1"/>
    </row>
    <row r="119" spans="2:8">
      <c r="B119" s="1"/>
      <c r="C119" s="2"/>
      <c r="D119" s="1"/>
      <c r="E119" s="1"/>
      <c r="F119" s="1"/>
      <c r="G119" s="1"/>
      <c r="H119" s="1"/>
    </row>
    <row r="120" spans="2:8">
      <c r="B120" s="1"/>
      <c r="C120" s="2"/>
      <c r="D120" s="1"/>
      <c r="E120" s="1"/>
      <c r="F120" s="1"/>
      <c r="G120" s="1"/>
      <c r="H120" s="1"/>
    </row>
    <row r="121" spans="2:8">
      <c r="B121" s="1"/>
      <c r="C121" s="2"/>
      <c r="D121" s="1"/>
      <c r="E121" s="1"/>
      <c r="F121" s="1"/>
      <c r="G121" s="1"/>
      <c r="H121" s="1"/>
    </row>
    <row r="122" spans="2:8">
      <c r="B122" s="1"/>
      <c r="C122" s="2"/>
      <c r="D122" s="1"/>
      <c r="E122" s="1"/>
      <c r="F122" s="1"/>
      <c r="G122" s="1"/>
      <c r="H122" s="1"/>
    </row>
    <row r="123" spans="2:8">
      <c r="B123" s="1"/>
      <c r="C123" s="2"/>
      <c r="D123" s="1"/>
      <c r="E123" s="1"/>
      <c r="F123" s="1"/>
      <c r="G123" s="1"/>
      <c r="H123" s="1"/>
    </row>
    <row r="124" spans="2:8">
      <c r="B124" s="1"/>
      <c r="C124" s="2"/>
      <c r="D124" s="1"/>
      <c r="E124" s="1"/>
      <c r="F124" s="1"/>
      <c r="G124" s="1"/>
      <c r="H124" s="1"/>
    </row>
    <row r="125" spans="2:8">
      <c r="B125" s="1"/>
      <c r="C125" s="2"/>
      <c r="D125" s="1"/>
      <c r="E125" s="1"/>
      <c r="F125" s="1"/>
      <c r="G125" s="1"/>
      <c r="H125" s="1"/>
    </row>
    <row r="126" spans="2:8">
      <c r="B126" s="1"/>
      <c r="C126" s="2"/>
      <c r="D126" s="1"/>
      <c r="E126" s="1"/>
      <c r="F126" s="1"/>
      <c r="G126" s="1"/>
      <c r="H126" s="1"/>
    </row>
    <row r="127" spans="2:8">
      <c r="B127" s="1"/>
      <c r="C127" s="2"/>
      <c r="D127" s="1"/>
      <c r="E127" s="1"/>
      <c r="F127" s="1"/>
      <c r="G127" s="1"/>
      <c r="H127" s="1"/>
    </row>
    <row r="128" spans="2:8">
      <c r="B128" s="1"/>
      <c r="C128" s="2"/>
      <c r="D128" s="1"/>
      <c r="E128" s="1"/>
      <c r="F128" s="1"/>
      <c r="G128" s="1"/>
      <c r="H128" s="1"/>
    </row>
    <row r="129" spans="2:8">
      <c r="B129" s="1"/>
      <c r="C129" s="2"/>
      <c r="D129" s="1"/>
      <c r="E129" s="1"/>
      <c r="F129" s="1"/>
      <c r="G129" s="1"/>
      <c r="H129" s="1"/>
    </row>
    <row r="130" spans="2:8">
      <c r="B130" s="1"/>
      <c r="C130" s="2"/>
      <c r="D130" s="1"/>
      <c r="E130" s="1"/>
      <c r="F130" s="1"/>
      <c r="G130" s="1"/>
      <c r="H130" s="1"/>
    </row>
    <row r="131" spans="2:8">
      <c r="B131" s="1"/>
      <c r="C131" s="2"/>
      <c r="D131" s="1"/>
      <c r="E131" s="1"/>
      <c r="F131" s="1"/>
      <c r="G131" s="1"/>
      <c r="H131" s="1"/>
    </row>
    <row r="132" spans="2:8">
      <c r="B132" s="1"/>
      <c r="C132" s="2"/>
      <c r="D132" s="1"/>
      <c r="E132" s="1"/>
      <c r="F132" s="1"/>
      <c r="G132" s="1"/>
      <c r="H132" s="1"/>
    </row>
    <row r="133" spans="2:8">
      <c r="B133" s="1"/>
      <c r="C133" s="2"/>
      <c r="D133" s="1"/>
      <c r="E133" s="1"/>
      <c r="F133" s="1"/>
      <c r="G133" s="1"/>
      <c r="H133" s="1"/>
    </row>
    <row r="134" spans="2:8">
      <c r="B134" s="1"/>
      <c r="C134" s="2"/>
      <c r="D134" s="1"/>
      <c r="E134" s="1"/>
      <c r="F134" s="1"/>
      <c r="G134" s="1"/>
      <c r="H134" s="1"/>
    </row>
    <row r="135" spans="2:8">
      <c r="B135" s="1"/>
      <c r="C135" s="2"/>
      <c r="D135" s="1"/>
      <c r="E135" s="1"/>
      <c r="F135" s="1"/>
      <c r="G135" s="1"/>
      <c r="H135" s="1"/>
    </row>
    <row r="136" spans="2:8">
      <c r="B136" s="1"/>
      <c r="C136" s="2"/>
      <c r="D136" s="1"/>
      <c r="E136" s="1"/>
      <c r="F136" s="1"/>
      <c r="G136" s="1"/>
      <c r="H136" s="1"/>
    </row>
    <row r="137" spans="2:8">
      <c r="B137" s="1"/>
      <c r="C137" s="2"/>
      <c r="D137" s="1"/>
      <c r="E137" s="1"/>
      <c r="F137" s="1"/>
      <c r="G137" s="1"/>
      <c r="H137" s="1"/>
    </row>
    <row r="138" spans="2:8">
      <c r="B138" s="1"/>
      <c r="C138" s="2"/>
      <c r="D138" s="1"/>
      <c r="E138" s="1"/>
      <c r="F138" s="1"/>
      <c r="G138" s="1"/>
      <c r="H138" s="1"/>
    </row>
    <row r="139" spans="2:8">
      <c r="B139" s="1"/>
      <c r="C139" s="2"/>
      <c r="D139" s="1"/>
      <c r="E139" s="1"/>
      <c r="F139" s="1"/>
      <c r="G139" s="1"/>
      <c r="H139" s="1"/>
    </row>
    <row r="140" spans="2:8">
      <c r="B140" s="1"/>
      <c r="C140" s="2"/>
      <c r="D140" s="1"/>
      <c r="E140" s="1"/>
      <c r="F140" s="1"/>
      <c r="G140" s="1"/>
      <c r="H140" s="1"/>
    </row>
    <row r="141" spans="2:8">
      <c r="B141" s="1"/>
      <c r="C141" s="2"/>
      <c r="D141" s="1"/>
      <c r="E141" s="1"/>
      <c r="F141" s="1"/>
      <c r="G141" s="1"/>
      <c r="H141" s="1"/>
    </row>
    <row r="142" spans="2:8">
      <c r="B142" s="1"/>
      <c r="C142" s="2"/>
      <c r="D142" s="1"/>
      <c r="E142" s="1"/>
      <c r="F142" s="1"/>
      <c r="G142" s="1"/>
      <c r="H142" s="1"/>
    </row>
    <row r="143" spans="2:8">
      <c r="B143" s="1"/>
      <c r="C143" s="2"/>
      <c r="D143" s="1"/>
      <c r="E143" s="1"/>
      <c r="F143" s="1"/>
      <c r="G143" s="1"/>
      <c r="H143" s="1"/>
    </row>
    <row r="144" spans="2:8">
      <c r="B144" s="1"/>
      <c r="C144" s="2"/>
      <c r="D144" s="1"/>
      <c r="E144" s="1"/>
      <c r="F144" s="1"/>
      <c r="G144" s="1"/>
      <c r="H144" s="1"/>
    </row>
    <row r="145" spans="2:8">
      <c r="B145" s="1"/>
      <c r="C145" s="2"/>
      <c r="D145" s="1"/>
      <c r="E145" s="1"/>
      <c r="F145" s="1"/>
      <c r="G145" s="1"/>
      <c r="H145" s="1"/>
    </row>
    <row r="146" spans="2:8">
      <c r="B146" s="1"/>
      <c r="C146" s="2"/>
      <c r="D146" s="1"/>
      <c r="E146" s="1"/>
      <c r="F146" s="1"/>
      <c r="G146" s="1"/>
      <c r="H146" s="1"/>
    </row>
  </sheetData>
  <mergeCells count="3">
    <mergeCell ref="D1:H1"/>
    <mergeCell ref="A2:H2"/>
    <mergeCell ref="G3:H3"/>
  </mergeCells>
  <pageMargins left="0.51181102362204722" right="0" top="0.55118110236220474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5"/>
  <sheetViews>
    <sheetView topLeftCell="A84" workbookViewId="0">
      <selection activeCell="F93" sqref="F93"/>
    </sheetView>
  </sheetViews>
  <sheetFormatPr defaultRowHeight="15"/>
  <cols>
    <col min="1" max="1" width="33" customWidth="1"/>
    <col min="2" max="2" width="5.28515625" customWidth="1"/>
    <col min="3" max="3" width="4.7109375" style="117" customWidth="1"/>
    <col min="4" max="4" width="15.140625" customWidth="1"/>
    <col min="5" max="5" width="6.140625" customWidth="1"/>
    <col min="6" max="6" width="10.7109375" customWidth="1"/>
    <col min="7" max="7" width="9.42578125" customWidth="1"/>
    <col min="8" max="8" width="10.28515625" customWidth="1"/>
  </cols>
  <sheetData>
    <row r="1" spans="1:9" ht="63.6" customHeight="1">
      <c r="A1" s="1"/>
      <c r="B1" s="1"/>
      <c r="C1" s="2"/>
      <c r="D1" s="129" t="s">
        <v>138</v>
      </c>
      <c r="E1" s="129"/>
      <c r="F1" s="129"/>
      <c r="G1" s="129"/>
      <c r="H1" s="129"/>
      <c r="I1" s="1"/>
    </row>
    <row r="2" spans="1:9" ht="58.15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"/>
    </row>
    <row r="3" spans="1:9" ht="17.25" customHeight="1">
      <c r="A3" s="3"/>
      <c r="B3" s="3"/>
      <c r="C3" s="3"/>
      <c r="D3" s="4"/>
      <c r="E3" s="3"/>
      <c r="F3" s="3"/>
      <c r="G3" s="131" t="s">
        <v>0</v>
      </c>
      <c r="H3" s="131"/>
      <c r="I3" s="1"/>
    </row>
    <row r="4" spans="1:9" ht="6" customHeight="1" thickBot="1">
      <c r="A4" s="1"/>
      <c r="B4" s="1"/>
      <c r="C4" s="2"/>
      <c r="D4" s="5"/>
      <c r="E4" s="1"/>
      <c r="F4" s="1"/>
      <c r="G4" s="1"/>
      <c r="H4" s="1"/>
      <c r="I4" s="1"/>
    </row>
    <row r="5" spans="1:9" ht="31.15" customHeight="1">
      <c r="A5" s="6"/>
      <c r="B5" s="7" t="s">
        <v>1</v>
      </c>
      <c r="C5" s="8" t="s">
        <v>2</v>
      </c>
      <c r="D5" s="9" t="s">
        <v>3</v>
      </c>
      <c r="E5" s="10" t="s">
        <v>4</v>
      </c>
      <c r="F5" s="10">
        <v>2023</v>
      </c>
      <c r="G5" s="10">
        <v>2024</v>
      </c>
      <c r="H5" s="11">
        <v>2025</v>
      </c>
      <c r="I5" s="1"/>
    </row>
    <row r="6" spans="1:9">
      <c r="A6" s="12" t="s">
        <v>5</v>
      </c>
      <c r="B6" s="13" t="s">
        <v>6</v>
      </c>
      <c r="C6" s="13"/>
      <c r="D6" s="14"/>
      <c r="E6" s="15"/>
      <c r="F6" s="16">
        <f>F7+F12+F22+F27+F30</f>
        <v>1257.1000000000001</v>
      </c>
      <c r="G6" s="16">
        <f t="shared" ref="G6:H6" si="0">G7+G12+G22+G27+G30</f>
        <v>1314.7</v>
      </c>
      <c r="H6" s="16">
        <f t="shared" si="0"/>
        <v>1264.7</v>
      </c>
      <c r="I6" s="1"/>
    </row>
    <row r="7" spans="1:9" ht="51.75">
      <c r="A7" s="17" t="s">
        <v>7</v>
      </c>
      <c r="B7" s="13" t="s">
        <v>6</v>
      </c>
      <c r="C7" s="13" t="s">
        <v>8</v>
      </c>
      <c r="D7" s="15" t="s">
        <v>9</v>
      </c>
      <c r="E7" s="15"/>
      <c r="F7" s="16">
        <f>SUM(F8)</f>
        <v>462.2</v>
      </c>
      <c r="G7" s="16">
        <f t="shared" ref="G7:H8" si="1">SUM(G8)</f>
        <v>485.6</v>
      </c>
      <c r="H7" s="16">
        <f t="shared" si="1"/>
        <v>510.4</v>
      </c>
      <c r="I7" s="1"/>
    </row>
    <row r="8" spans="1:9" ht="39">
      <c r="A8" s="17" t="s">
        <v>10</v>
      </c>
      <c r="B8" s="13" t="s">
        <v>6</v>
      </c>
      <c r="C8" s="13" t="s">
        <v>8</v>
      </c>
      <c r="D8" s="15" t="s">
        <v>11</v>
      </c>
      <c r="E8" s="15"/>
      <c r="F8" s="16">
        <f>SUM(F9)</f>
        <v>462.2</v>
      </c>
      <c r="G8" s="16">
        <f t="shared" si="1"/>
        <v>485.6</v>
      </c>
      <c r="H8" s="18">
        <f t="shared" si="1"/>
        <v>510.4</v>
      </c>
      <c r="I8" s="1"/>
    </row>
    <row r="9" spans="1:9" ht="48.75">
      <c r="A9" s="19" t="s">
        <v>12</v>
      </c>
      <c r="B9" s="13" t="s">
        <v>6</v>
      </c>
      <c r="C9" s="13" t="s">
        <v>8</v>
      </c>
      <c r="D9" s="15" t="s">
        <v>13</v>
      </c>
      <c r="E9" s="15"/>
      <c r="F9" s="16">
        <f>SUM(F10:F11)</f>
        <v>462.2</v>
      </c>
      <c r="G9" s="16">
        <f t="shared" ref="G9:H9" si="2">SUM(G10:G11)</f>
        <v>485.6</v>
      </c>
      <c r="H9" s="18">
        <f t="shared" si="2"/>
        <v>510.4</v>
      </c>
      <c r="I9" s="1"/>
    </row>
    <row r="10" spans="1:9" ht="26.25">
      <c r="A10" s="20" t="s">
        <v>14</v>
      </c>
      <c r="B10" s="21" t="s">
        <v>6</v>
      </c>
      <c r="C10" s="21" t="s">
        <v>8</v>
      </c>
      <c r="D10" s="22" t="s">
        <v>13</v>
      </c>
      <c r="E10" s="22">
        <v>121</v>
      </c>
      <c r="F10" s="23">
        <v>355</v>
      </c>
      <c r="G10" s="23">
        <v>373</v>
      </c>
      <c r="H10" s="24">
        <v>392</v>
      </c>
      <c r="I10" s="1"/>
    </row>
    <row r="11" spans="1:9" ht="64.5">
      <c r="A11" s="20" t="s">
        <v>15</v>
      </c>
      <c r="B11" s="21" t="s">
        <v>6</v>
      </c>
      <c r="C11" s="21" t="s">
        <v>8</v>
      </c>
      <c r="D11" s="22" t="s">
        <v>13</v>
      </c>
      <c r="E11" s="22">
        <v>129</v>
      </c>
      <c r="F11" s="23">
        <v>107.2</v>
      </c>
      <c r="G11" s="23">
        <v>112.6</v>
      </c>
      <c r="H11" s="24">
        <v>118.4</v>
      </c>
      <c r="I11" s="1"/>
    </row>
    <row r="12" spans="1:9" ht="77.25">
      <c r="A12" s="12" t="s">
        <v>16</v>
      </c>
      <c r="B12" s="13" t="s">
        <v>6</v>
      </c>
      <c r="C12" s="13" t="s">
        <v>17</v>
      </c>
      <c r="D12" s="15" t="s">
        <v>9</v>
      </c>
      <c r="E12" s="25"/>
      <c r="F12" s="26">
        <f>SUM(F13)</f>
        <v>517.70000000000005</v>
      </c>
      <c r="G12" s="26">
        <f t="shared" ref="G12:H12" si="3">SUM(G13)</f>
        <v>551.9</v>
      </c>
      <c r="H12" s="26">
        <f t="shared" si="3"/>
        <v>477.09999999999997</v>
      </c>
      <c r="I12" s="1"/>
    </row>
    <row r="13" spans="1:9">
      <c r="A13" s="12" t="s">
        <v>18</v>
      </c>
      <c r="B13" s="21" t="s">
        <v>6</v>
      </c>
      <c r="C13" s="27" t="s">
        <v>17</v>
      </c>
      <c r="D13" s="28" t="s">
        <v>19</v>
      </c>
      <c r="E13" s="29"/>
      <c r="F13" s="30">
        <f>F14</f>
        <v>517.70000000000005</v>
      </c>
      <c r="G13" s="30">
        <f t="shared" ref="G13:H13" si="4">G14</f>
        <v>551.9</v>
      </c>
      <c r="H13" s="31">
        <f t="shared" si="4"/>
        <v>477.09999999999997</v>
      </c>
      <c r="I13" s="1"/>
    </row>
    <row r="14" spans="1:9" ht="36.75">
      <c r="A14" s="32" t="s">
        <v>20</v>
      </c>
      <c r="B14" s="21" t="s">
        <v>6</v>
      </c>
      <c r="C14" s="21" t="s">
        <v>17</v>
      </c>
      <c r="D14" s="28" t="s">
        <v>21</v>
      </c>
      <c r="E14" s="25"/>
      <c r="F14" s="26">
        <f>F15+F16+F17+F18+F19+F20+F21</f>
        <v>517.70000000000005</v>
      </c>
      <c r="G14" s="26">
        <f>G15+G16+G17+G18+G19+G20+G21</f>
        <v>551.9</v>
      </c>
      <c r="H14" s="33">
        <f>H15+H16+H17+H18+H19+H20+H21</f>
        <v>477.09999999999997</v>
      </c>
      <c r="I14" s="1"/>
    </row>
    <row r="15" spans="1:9" ht="24.75">
      <c r="A15" s="34" t="s">
        <v>22</v>
      </c>
      <c r="B15" s="21" t="s">
        <v>6</v>
      </c>
      <c r="C15" s="21" t="s">
        <v>17</v>
      </c>
      <c r="D15" s="35" t="s">
        <v>21</v>
      </c>
      <c r="E15" s="22">
        <v>121</v>
      </c>
      <c r="F15" s="36">
        <v>206.2</v>
      </c>
      <c r="G15" s="36">
        <v>216.5</v>
      </c>
      <c r="H15" s="37">
        <v>227.5</v>
      </c>
      <c r="I15" s="1"/>
    </row>
    <row r="16" spans="1:9" ht="64.5">
      <c r="A16" s="20" t="s">
        <v>15</v>
      </c>
      <c r="B16" s="21" t="s">
        <v>6</v>
      </c>
      <c r="C16" s="21" t="s">
        <v>17</v>
      </c>
      <c r="D16" s="35" t="s">
        <v>21</v>
      </c>
      <c r="E16" s="22">
        <v>129</v>
      </c>
      <c r="F16" s="36">
        <v>62.3</v>
      </c>
      <c r="G16" s="36">
        <v>65.400000000000006</v>
      </c>
      <c r="H16" s="37">
        <v>68.7</v>
      </c>
      <c r="I16" s="1"/>
    </row>
    <row r="17" spans="1:9" ht="39">
      <c r="A17" s="20" t="s">
        <v>23</v>
      </c>
      <c r="B17" s="21" t="s">
        <v>6</v>
      </c>
      <c r="C17" s="21" t="s">
        <v>17</v>
      </c>
      <c r="D17" s="35" t="s">
        <v>21</v>
      </c>
      <c r="E17" s="22">
        <v>242</v>
      </c>
      <c r="F17" s="36">
        <v>95</v>
      </c>
      <c r="G17" s="36">
        <v>100</v>
      </c>
      <c r="H17" s="37">
        <v>55</v>
      </c>
      <c r="I17" s="1"/>
    </row>
    <row r="18" spans="1:9">
      <c r="A18" s="38" t="s">
        <v>24</v>
      </c>
      <c r="B18" s="21" t="s">
        <v>6</v>
      </c>
      <c r="C18" s="21" t="s">
        <v>17</v>
      </c>
      <c r="D18" s="35" t="s">
        <v>21</v>
      </c>
      <c r="E18" s="22">
        <v>244</v>
      </c>
      <c r="F18" s="23">
        <v>96.2</v>
      </c>
      <c r="G18" s="23">
        <v>109.4</v>
      </c>
      <c r="H18" s="24">
        <v>72.7</v>
      </c>
      <c r="I18" s="1"/>
    </row>
    <row r="19" spans="1:9">
      <c r="A19" s="38" t="s">
        <v>25</v>
      </c>
      <c r="B19" s="21" t="s">
        <v>6</v>
      </c>
      <c r="C19" s="21" t="s">
        <v>17</v>
      </c>
      <c r="D19" s="35" t="s">
        <v>21</v>
      </c>
      <c r="E19" s="22">
        <v>247</v>
      </c>
      <c r="F19" s="23">
        <v>47</v>
      </c>
      <c r="G19" s="23">
        <v>49.6</v>
      </c>
      <c r="H19" s="24">
        <v>52.2</v>
      </c>
      <c r="I19" s="1"/>
    </row>
    <row r="20" spans="1:9" ht="26.25">
      <c r="A20" s="20" t="s">
        <v>26</v>
      </c>
      <c r="B20" s="21" t="s">
        <v>6</v>
      </c>
      <c r="C20" s="21" t="s">
        <v>17</v>
      </c>
      <c r="D20" s="35" t="s">
        <v>21</v>
      </c>
      <c r="E20" s="22">
        <v>852</v>
      </c>
      <c r="F20" s="23">
        <v>10</v>
      </c>
      <c r="G20" s="23">
        <v>10</v>
      </c>
      <c r="H20" s="24">
        <v>0</v>
      </c>
      <c r="I20" s="1"/>
    </row>
    <row r="21" spans="1:9">
      <c r="A21" s="39" t="s">
        <v>27</v>
      </c>
      <c r="B21" s="21" t="s">
        <v>6</v>
      </c>
      <c r="C21" s="27" t="s">
        <v>17</v>
      </c>
      <c r="D21" s="35" t="s">
        <v>21</v>
      </c>
      <c r="E21" s="40">
        <v>853</v>
      </c>
      <c r="F21" s="41">
        <v>1</v>
      </c>
      <c r="G21" s="41">
        <v>1</v>
      </c>
      <c r="H21" s="42">
        <v>1</v>
      </c>
      <c r="I21" s="1"/>
    </row>
    <row r="22" spans="1:9" ht="54" customHeight="1">
      <c r="A22" s="43" t="s">
        <v>28</v>
      </c>
      <c r="B22" s="13" t="s">
        <v>6</v>
      </c>
      <c r="C22" s="13" t="s">
        <v>29</v>
      </c>
      <c r="D22" s="15" t="s">
        <v>9</v>
      </c>
      <c r="E22" s="40"/>
      <c r="F22" s="26">
        <f>F23+F25</f>
        <v>254.2</v>
      </c>
      <c r="G22" s="26">
        <f>G23+G25</f>
        <v>254.2</v>
      </c>
      <c r="H22" s="33">
        <f>H23+H25</f>
        <v>254.2</v>
      </c>
      <c r="I22" s="1"/>
    </row>
    <row r="23" spans="1:9" ht="51.75">
      <c r="A23" s="44" t="s">
        <v>30</v>
      </c>
      <c r="B23" s="21" t="s">
        <v>6</v>
      </c>
      <c r="C23" s="21" t="s">
        <v>29</v>
      </c>
      <c r="D23" s="22" t="s">
        <v>31</v>
      </c>
      <c r="E23" s="40"/>
      <c r="F23" s="23">
        <f>SUM(F24)</f>
        <v>16</v>
      </c>
      <c r="G23" s="23">
        <f t="shared" ref="G23:H23" si="5">SUM(G24)</f>
        <v>16</v>
      </c>
      <c r="H23" s="24">
        <f t="shared" si="5"/>
        <v>16</v>
      </c>
      <c r="I23" s="1"/>
    </row>
    <row r="24" spans="1:9">
      <c r="A24" s="45" t="s">
        <v>32</v>
      </c>
      <c r="B24" s="21" t="s">
        <v>6</v>
      </c>
      <c r="C24" s="27" t="s">
        <v>29</v>
      </c>
      <c r="D24" s="22" t="s">
        <v>31</v>
      </c>
      <c r="E24" s="40">
        <v>540</v>
      </c>
      <c r="F24" s="23">
        <v>16</v>
      </c>
      <c r="G24" s="23">
        <v>16</v>
      </c>
      <c r="H24" s="24">
        <v>16</v>
      </c>
      <c r="I24" s="1"/>
    </row>
    <row r="25" spans="1:9" ht="51.75">
      <c r="A25" s="44" t="s">
        <v>30</v>
      </c>
      <c r="B25" s="21" t="s">
        <v>6</v>
      </c>
      <c r="C25" s="21" t="s">
        <v>29</v>
      </c>
      <c r="D25" s="22" t="s">
        <v>33</v>
      </c>
      <c r="E25" s="22"/>
      <c r="F25" s="26">
        <f>SUM(F26)</f>
        <v>238.2</v>
      </c>
      <c r="G25" s="26">
        <f t="shared" ref="G25:H25" si="6">SUM(G26)</f>
        <v>238.2</v>
      </c>
      <c r="H25" s="33">
        <f t="shared" si="6"/>
        <v>238.2</v>
      </c>
      <c r="I25" s="1"/>
    </row>
    <row r="26" spans="1:9">
      <c r="A26" s="20" t="s">
        <v>32</v>
      </c>
      <c r="B26" s="21" t="s">
        <v>6</v>
      </c>
      <c r="C26" s="27" t="s">
        <v>29</v>
      </c>
      <c r="D26" s="22" t="s">
        <v>33</v>
      </c>
      <c r="E26" s="40">
        <v>540</v>
      </c>
      <c r="F26" s="41">
        <v>238.2</v>
      </c>
      <c r="G26" s="41">
        <v>238.2</v>
      </c>
      <c r="H26" s="41">
        <v>238.2</v>
      </c>
      <c r="I26" s="1"/>
    </row>
    <row r="27" spans="1:9">
      <c r="A27" s="17" t="s">
        <v>34</v>
      </c>
      <c r="B27" s="13" t="s">
        <v>6</v>
      </c>
      <c r="C27" s="46" t="s">
        <v>35</v>
      </c>
      <c r="D27" s="47" t="s">
        <v>36</v>
      </c>
      <c r="E27" s="47"/>
      <c r="F27" s="30">
        <f>SUM(F28)</f>
        <v>20</v>
      </c>
      <c r="G27" s="30">
        <f t="shared" ref="G27:H27" si="7">SUM(G28)</f>
        <v>20</v>
      </c>
      <c r="H27" s="31">
        <f t="shared" si="7"/>
        <v>20</v>
      </c>
      <c r="I27" s="1"/>
    </row>
    <row r="28" spans="1:9" ht="26.25">
      <c r="A28" s="20" t="s">
        <v>37</v>
      </c>
      <c r="B28" s="21" t="s">
        <v>6</v>
      </c>
      <c r="C28" s="21" t="s">
        <v>35</v>
      </c>
      <c r="D28" s="22" t="s">
        <v>38</v>
      </c>
      <c r="E28" s="40"/>
      <c r="F28" s="30">
        <f>SUM(F29)</f>
        <v>20</v>
      </c>
      <c r="G28" s="30">
        <f>SUM(G29)</f>
        <v>20</v>
      </c>
      <c r="H28" s="31">
        <f>SUM(H29)</f>
        <v>20</v>
      </c>
      <c r="I28" s="1"/>
    </row>
    <row r="29" spans="1:9">
      <c r="A29" s="20" t="s">
        <v>39</v>
      </c>
      <c r="B29" s="21" t="s">
        <v>6</v>
      </c>
      <c r="C29" s="27" t="s">
        <v>35</v>
      </c>
      <c r="D29" s="40" t="s">
        <v>38</v>
      </c>
      <c r="E29" s="40">
        <v>870</v>
      </c>
      <c r="F29" s="41">
        <v>20</v>
      </c>
      <c r="G29" s="41">
        <v>20</v>
      </c>
      <c r="H29" s="42">
        <v>20</v>
      </c>
      <c r="I29" s="1"/>
    </row>
    <row r="30" spans="1:9" ht="27" customHeight="1">
      <c r="A30" s="17" t="s">
        <v>40</v>
      </c>
      <c r="B30" s="13" t="s">
        <v>6</v>
      </c>
      <c r="C30" s="13" t="s">
        <v>41</v>
      </c>
      <c r="D30" s="15" t="s">
        <v>42</v>
      </c>
      <c r="E30" s="47"/>
      <c r="F30" s="26">
        <f>SUM(F31)</f>
        <v>3</v>
      </c>
      <c r="G30" s="26">
        <f t="shared" ref="G30:H32" si="8">SUM(G31)</f>
        <v>3</v>
      </c>
      <c r="H30" s="26">
        <f t="shared" si="8"/>
        <v>3</v>
      </c>
      <c r="I30" s="1"/>
    </row>
    <row r="31" spans="1:9" ht="39">
      <c r="A31" s="20" t="s">
        <v>43</v>
      </c>
      <c r="B31" s="21" t="s">
        <v>6</v>
      </c>
      <c r="C31" s="21" t="s">
        <v>41</v>
      </c>
      <c r="D31" s="22" t="s">
        <v>44</v>
      </c>
      <c r="E31" s="22"/>
      <c r="F31" s="23">
        <f>SUM(F32)</f>
        <v>3</v>
      </c>
      <c r="G31" s="23">
        <f t="shared" si="8"/>
        <v>3</v>
      </c>
      <c r="H31" s="23">
        <f t="shared" si="8"/>
        <v>3</v>
      </c>
      <c r="I31" s="1"/>
    </row>
    <row r="32" spans="1:9" ht="26.25">
      <c r="A32" s="48" t="s">
        <v>45</v>
      </c>
      <c r="B32" s="21" t="s">
        <v>6</v>
      </c>
      <c r="C32" s="21" t="s">
        <v>41</v>
      </c>
      <c r="D32" s="22" t="s">
        <v>46</v>
      </c>
      <c r="E32" s="22"/>
      <c r="F32" s="23">
        <f>SUM(F33)</f>
        <v>3</v>
      </c>
      <c r="G32" s="23">
        <f t="shared" si="8"/>
        <v>3</v>
      </c>
      <c r="H32" s="23">
        <f t="shared" si="8"/>
        <v>3</v>
      </c>
      <c r="I32" s="1"/>
    </row>
    <row r="33" spans="1:9">
      <c r="A33" s="49" t="s">
        <v>24</v>
      </c>
      <c r="B33" s="21" t="s">
        <v>6</v>
      </c>
      <c r="C33" s="27" t="s">
        <v>41</v>
      </c>
      <c r="D33" s="22" t="s">
        <v>46</v>
      </c>
      <c r="E33" s="40">
        <v>244</v>
      </c>
      <c r="F33" s="41">
        <f>3</f>
        <v>3</v>
      </c>
      <c r="G33" s="41">
        <v>3</v>
      </c>
      <c r="H33" s="42">
        <v>3</v>
      </c>
      <c r="I33" s="1"/>
    </row>
    <row r="34" spans="1:9">
      <c r="A34" s="12" t="s">
        <v>47</v>
      </c>
      <c r="B34" s="13" t="s">
        <v>8</v>
      </c>
      <c r="C34" s="50"/>
      <c r="D34" s="47"/>
      <c r="E34" s="40"/>
      <c r="F34" s="26">
        <f>F35+F40</f>
        <v>114.5</v>
      </c>
      <c r="G34" s="26">
        <f t="shared" ref="G34:H34" si="9">G35+G40</f>
        <v>121.5</v>
      </c>
      <c r="H34" s="26">
        <f t="shared" si="9"/>
        <v>126.5</v>
      </c>
      <c r="I34" s="1"/>
    </row>
    <row r="35" spans="1:9" ht="26.25">
      <c r="A35" s="12" t="s">
        <v>48</v>
      </c>
      <c r="B35" s="13" t="s">
        <v>8</v>
      </c>
      <c r="C35" s="13" t="s">
        <v>49</v>
      </c>
      <c r="D35" s="28"/>
      <c r="E35" s="40"/>
      <c r="F35" s="26">
        <f>SUM(F36)</f>
        <v>114.5</v>
      </c>
      <c r="G35" s="26">
        <f t="shared" ref="G35:H35" si="10">SUM(G36)</f>
        <v>121.5</v>
      </c>
      <c r="H35" s="33">
        <f t="shared" si="10"/>
        <v>126.5</v>
      </c>
      <c r="I35" s="1"/>
    </row>
    <row r="36" spans="1:9" ht="39">
      <c r="A36" s="12" t="s">
        <v>50</v>
      </c>
      <c r="B36" s="13" t="s">
        <v>8</v>
      </c>
      <c r="C36" s="13" t="s">
        <v>49</v>
      </c>
      <c r="D36" s="28" t="s">
        <v>9</v>
      </c>
      <c r="E36" s="40"/>
      <c r="F36" s="26">
        <f>SUM(F37:F39)</f>
        <v>114.5</v>
      </c>
      <c r="G36" s="26">
        <f t="shared" ref="G36:H36" si="11">SUM(G37:G38)</f>
        <v>121.5</v>
      </c>
      <c r="H36" s="33">
        <f t="shared" si="11"/>
        <v>126.5</v>
      </c>
      <c r="I36" s="1"/>
    </row>
    <row r="37" spans="1:9">
      <c r="A37" s="51" t="s">
        <v>51</v>
      </c>
      <c r="B37" s="21" t="s">
        <v>8</v>
      </c>
      <c r="C37" s="27" t="s">
        <v>49</v>
      </c>
      <c r="D37" s="35" t="s">
        <v>52</v>
      </c>
      <c r="E37" s="40">
        <v>121</v>
      </c>
      <c r="F37" s="41">
        <v>87.9</v>
      </c>
      <c r="G37" s="41">
        <v>93.3</v>
      </c>
      <c r="H37" s="42">
        <v>97.2</v>
      </c>
      <c r="I37" s="1"/>
    </row>
    <row r="38" spans="1:9" ht="14.45" customHeight="1">
      <c r="A38" s="52" t="s">
        <v>53</v>
      </c>
      <c r="B38" s="21" t="s">
        <v>8</v>
      </c>
      <c r="C38" s="21" t="s">
        <v>49</v>
      </c>
      <c r="D38" s="35" t="s">
        <v>52</v>
      </c>
      <c r="E38" s="22">
        <v>129</v>
      </c>
      <c r="F38" s="23">
        <v>26.6</v>
      </c>
      <c r="G38" s="23">
        <v>28.2</v>
      </c>
      <c r="H38" s="24">
        <v>29.3</v>
      </c>
      <c r="I38" s="1"/>
    </row>
    <row r="39" spans="1:9" ht="12.6" customHeight="1">
      <c r="A39" s="53" t="s">
        <v>24</v>
      </c>
      <c r="B39" s="21" t="s">
        <v>8</v>
      </c>
      <c r="C39" s="21" t="s">
        <v>49</v>
      </c>
      <c r="D39" s="35" t="s">
        <v>52</v>
      </c>
      <c r="E39" s="22">
        <v>244</v>
      </c>
      <c r="F39" s="23">
        <v>0</v>
      </c>
      <c r="G39" s="23">
        <v>0</v>
      </c>
      <c r="H39" s="54">
        <v>0</v>
      </c>
      <c r="I39" s="1"/>
    </row>
    <row r="40" spans="1:9" ht="25.9" customHeight="1">
      <c r="A40" s="12" t="s">
        <v>54</v>
      </c>
      <c r="B40" s="55" t="s">
        <v>8</v>
      </c>
      <c r="C40" s="55" t="s">
        <v>49</v>
      </c>
      <c r="D40" s="56" t="s">
        <v>42</v>
      </c>
      <c r="E40" s="57"/>
      <c r="F40" s="58">
        <f>F41</f>
        <v>0</v>
      </c>
      <c r="G40" s="58">
        <f t="shared" ref="G40:H40" si="12">G41</f>
        <v>0</v>
      </c>
      <c r="H40" s="58">
        <f t="shared" si="12"/>
        <v>0</v>
      </c>
      <c r="I40" s="1"/>
    </row>
    <row r="41" spans="1:9" ht="12.6" customHeight="1">
      <c r="A41" s="53" t="s">
        <v>24</v>
      </c>
      <c r="B41" s="21" t="s">
        <v>8</v>
      </c>
      <c r="C41" s="21" t="s">
        <v>49</v>
      </c>
      <c r="D41" s="35" t="s">
        <v>55</v>
      </c>
      <c r="E41" s="22">
        <v>244</v>
      </c>
      <c r="F41" s="23">
        <v>0</v>
      </c>
      <c r="G41" s="23"/>
      <c r="H41" s="54"/>
      <c r="I41" s="1"/>
    </row>
    <row r="42" spans="1:9" ht="26.25">
      <c r="A42" s="12" t="s">
        <v>56</v>
      </c>
      <c r="B42" s="13" t="s">
        <v>49</v>
      </c>
      <c r="C42" s="21"/>
      <c r="D42" s="40"/>
      <c r="E42" s="40"/>
      <c r="F42" s="26">
        <f>F43</f>
        <v>30</v>
      </c>
      <c r="G42" s="26">
        <f t="shared" ref="G42:H42" si="13">G43</f>
        <v>30</v>
      </c>
      <c r="H42" s="26">
        <f t="shared" si="13"/>
        <v>10</v>
      </c>
      <c r="I42" s="1"/>
    </row>
    <row r="43" spans="1:9" ht="48.6" customHeight="1">
      <c r="A43" s="59" t="s">
        <v>57</v>
      </c>
      <c r="B43" s="13" t="s">
        <v>49</v>
      </c>
      <c r="C43" s="13" t="s">
        <v>58</v>
      </c>
      <c r="D43" s="15" t="s">
        <v>36</v>
      </c>
      <c r="E43" s="25"/>
      <c r="F43" s="26">
        <f>SUM(F44)</f>
        <v>30</v>
      </c>
      <c r="G43" s="26">
        <f t="shared" ref="G43:H43" si="14">SUM(G44)</f>
        <v>30</v>
      </c>
      <c r="H43" s="33">
        <f t="shared" si="14"/>
        <v>10</v>
      </c>
      <c r="I43" s="1"/>
    </row>
    <row r="44" spans="1:9">
      <c r="A44" s="20" t="s">
        <v>59</v>
      </c>
      <c r="B44" s="21" t="s">
        <v>49</v>
      </c>
      <c r="C44" s="21" t="s">
        <v>58</v>
      </c>
      <c r="D44" s="22" t="s">
        <v>60</v>
      </c>
      <c r="E44" s="60">
        <v>244</v>
      </c>
      <c r="F44" s="23">
        <v>30</v>
      </c>
      <c r="G44" s="23">
        <v>30</v>
      </c>
      <c r="H44" s="24">
        <v>10</v>
      </c>
      <c r="I44" s="1"/>
    </row>
    <row r="45" spans="1:9">
      <c r="A45" s="61" t="s">
        <v>61</v>
      </c>
      <c r="B45" s="13" t="s">
        <v>17</v>
      </c>
      <c r="C45" s="21"/>
      <c r="D45" s="28"/>
      <c r="E45" s="29"/>
      <c r="F45" s="30">
        <f>SUM(F46+F51)</f>
        <v>171.5</v>
      </c>
      <c r="G45" s="30">
        <f>SUM(G46+G51)</f>
        <v>171.5</v>
      </c>
      <c r="H45" s="30">
        <f>SUM(H46+H51)</f>
        <v>131.5</v>
      </c>
      <c r="I45" s="1"/>
    </row>
    <row r="46" spans="1:9" ht="15.6" customHeight="1">
      <c r="A46" s="61" t="s">
        <v>62</v>
      </c>
      <c r="B46" s="13" t="s">
        <v>17</v>
      </c>
      <c r="C46" s="13" t="s">
        <v>63</v>
      </c>
      <c r="D46" s="28" t="s">
        <v>64</v>
      </c>
      <c r="E46" s="29"/>
      <c r="F46" s="26">
        <f>F47+F49</f>
        <v>171.5</v>
      </c>
      <c r="G46" s="26">
        <f t="shared" ref="G46:H46" si="15">G47+G49</f>
        <v>171.5</v>
      </c>
      <c r="H46" s="26">
        <f t="shared" si="15"/>
        <v>131.5</v>
      </c>
      <c r="I46" s="1"/>
    </row>
    <row r="47" spans="1:9" ht="52.9" customHeight="1">
      <c r="A47" s="20" t="s">
        <v>65</v>
      </c>
      <c r="B47" s="21" t="s">
        <v>17</v>
      </c>
      <c r="C47" s="21" t="s">
        <v>63</v>
      </c>
      <c r="D47" s="35" t="s">
        <v>66</v>
      </c>
      <c r="E47" s="29"/>
      <c r="F47" s="26">
        <f>SUM(F48)</f>
        <v>50</v>
      </c>
      <c r="G47" s="26">
        <f t="shared" ref="G47:H47" si="16">SUM(G48)</f>
        <v>50</v>
      </c>
      <c r="H47" s="33">
        <f t="shared" si="16"/>
        <v>10</v>
      </c>
      <c r="I47" s="1"/>
    </row>
    <row r="48" spans="1:9">
      <c r="A48" s="45" t="s">
        <v>67</v>
      </c>
      <c r="B48" s="21" t="s">
        <v>17</v>
      </c>
      <c r="C48" s="21" t="s">
        <v>63</v>
      </c>
      <c r="D48" s="35" t="s">
        <v>66</v>
      </c>
      <c r="E48" s="40">
        <v>244</v>
      </c>
      <c r="F48" s="41">
        <v>50</v>
      </c>
      <c r="G48" s="41">
        <v>50</v>
      </c>
      <c r="H48" s="42">
        <v>10</v>
      </c>
      <c r="I48" s="1"/>
    </row>
    <row r="49" spans="1:9" ht="51.75">
      <c r="A49" s="62" t="s">
        <v>68</v>
      </c>
      <c r="B49" s="21" t="s">
        <v>17</v>
      </c>
      <c r="C49" s="21" t="s">
        <v>63</v>
      </c>
      <c r="D49" s="35" t="s">
        <v>69</v>
      </c>
      <c r="E49" s="63"/>
      <c r="F49" s="64">
        <f>SUM(F50)</f>
        <v>121.5</v>
      </c>
      <c r="G49" s="64">
        <f t="shared" ref="G49:H49" si="17">SUM(G50)</f>
        <v>121.5</v>
      </c>
      <c r="H49" s="65">
        <f t="shared" si="17"/>
        <v>121.5</v>
      </c>
      <c r="I49" s="1"/>
    </row>
    <row r="50" spans="1:9">
      <c r="A50" s="66" t="s">
        <v>70</v>
      </c>
      <c r="B50" s="21" t="s">
        <v>17</v>
      </c>
      <c r="C50" s="21" t="s">
        <v>63</v>
      </c>
      <c r="D50" s="35" t="s">
        <v>69</v>
      </c>
      <c r="E50" s="22">
        <v>244</v>
      </c>
      <c r="F50" s="67">
        <v>121.5</v>
      </c>
      <c r="G50" s="67">
        <v>121.5</v>
      </c>
      <c r="H50" s="68">
        <v>121.5</v>
      </c>
      <c r="I50" s="1"/>
    </row>
    <row r="51" spans="1:9" ht="2.4500000000000002" customHeight="1">
      <c r="A51" s="61" t="s">
        <v>71</v>
      </c>
      <c r="B51" s="13" t="s">
        <v>17</v>
      </c>
      <c r="C51" s="13" t="s">
        <v>72</v>
      </c>
      <c r="D51" s="28"/>
      <c r="E51" s="15"/>
      <c r="F51" s="64">
        <f>SUM(F52)</f>
        <v>0</v>
      </c>
      <c r="G51" s="64">
        <f t="shared" ref="G51:H52" si="18">SUM(G52)</f>
        <v>0</v>
      </c>
      <c r="H51" s="64">
        <f t="shared" si="18"/>
        <v>0</v>
      </c>
      <c r="I51" s="1"/>
    </row>
    <row r="52" spans="1:9" ht="64.5" hidden="1">
      <c r="A52" s="66" t="s">
        <v>73</v>
      </c>
      <c r="B52" s="21" t="s">
        <v>17</v>
      </c>
      <c r="C52" s="21" t="s">
        <v>72</v>
      </c>
      <c r="D52" s="35" t="s">
        <v>74</v>
      </c>
      <c r="E52" s="22"/>
      <c r="F52" s="64">
        <f>SUM(F53)</f>
        <v>0</v>
      </c>
      <c r="G52" s="64">
        <f t="shared" si="18"/>
        <v>0</v>
      </c>
      <c r="H52" s="64">
        <f t="shared" si="18"/>
        <v>0</v>
      </c>
      <c r="I52" s="1"/>
    </row>
    <row r="53" spans="1:9" hidden="1">
      <c r="A53" s="66" t="s">
        <v>70</v>
      </c>
      <c r="B53" s="21" t="s">
        <v>17</v>
      </c>
      <c r="C53" s="21" t="s">
        <v>72</v>
      </c>
      <c r="D53" s="35" t="s">
        <v>74</v>
      </c>
      <c r="E53" s="22">
        <v>244</v>
      </c>
      <c r="F53" s="67">
        <v>0</v>
      </c>
      <c r="G53" s="67">
        <v>0</v>
      </c>
      <c r="H53" s="68">
        <v>0</v>
      </c>
      <c r="I53" s="1"/>
    </row>
    <row r="54" spans="1:9" ht="29.25">
      <c r="A54" s="69" t="s">
        <v>75</v>
      </c>
      <c r="B54" s="13" t="s">
        <v>76</v>
      </c>
      <c r="C54" s="13"/>
      <c r="D54" s="47"/>
      <c r="E54" s="63"/>
      <c r="F54" s="64">
        <f>F55+F62</f>
        <v>1537.1</v>
      </c>
      <c r="G54" s="64">
        <f>G55+G62</f>
        <v>1462.5</v>
      </c>
      <c r="H54" s="65">
        <f>H55+H62</f>
        <v>1383.1</v>
      </c>
      <c r="I54" s="1"/>
    </row>
    <row r="55" spans="1:9">
      <c r="A55" s="69" t="s">
        <v>77</v>
      </c>
      <c r="B55" s="13" t="s">
        <v>76</v>
      </c>
      <c r="C55" s="13" t="s">
        <v>8</v>
      </c>
      <c r="D55" s="28" t="s">
        <v>64</v>
      </c>
      <c r="E55" s="63"/>
      <c r="F55" s="70">
        <f>F56+F58+F60</f>
        <v>188</v>
      </c>
      <c r="G55" s="70">
        <f>G56+G58+G60</f>
        <v>157.30000000000001</v>
      </c>
      <c r="H55" s="71">
        <f>H56+H58+H60</f>
        <v>138</v>
      </c>
      <c r="I55" s="1"/>
    </row>
    <row r="56" spans="1:9" ht="18" customHeight="1">
      <c r="A56" s="72" t="s">
        <v>78</v>
      </c>
      <c r="B56" s="21" t="s">
        <v>76</v>
      </c>
      <c r="C56" s="21" t="s">
        <v>8</v>
      </c>
      <c r="D56" s="28" t="s">
        <v>79</v>
      </c>
      <c r="E56" s="63"/>
      <c r="F56" s="70">
        <f>SUM(F57)</f>
        <v>70</v>
      </c>
      <c r="G56" s="70">
        <f t="shared" ref="G56:H56" si="19">SUM(G57)</f>
        <v>39.299999999999997</v>
      </c>
      <c r="H56" s="71">
        <f t="shared" si="19"/>
        <v>20</v>
      </c>
      <c r="I56" s="1"/>
    </row>
    <row r="57" spans="1:9">
      <c r="A57" s="38" t="s">
        <v>67</v>
      </c>
      <c r="B57" s="21" t="s">
        <v>76</v>
      </c>
      <c r="C57" s="21" t="s">
        <v>8</v>
      </c>
      <c r="D57" s="35" t="s">
        <v>79</v>
      </c>
      <c r="E57" s="22">
        <v>244</v>
      </c>
      <c r="F57" s="67">
        <v>70</v>
      </c>
      <c r="G57" s="67">
        <v>39.299999999999997</v>
      </c>
      <c r="H57" s="68">
        <v>20</v>
      </c>
      <c r="I57" s="1"/>
    </row>
    <row r="58" spans="1:9" ht="2.4500000000000002" customHeight="1">
      <c r="A58" s="72" t="s">
        <v>80</v>
      </c>
      <c r="B58" s="21" t="s">
        <v>76</v>
      </c>
      <c r="C58" s="21" t="s">
        <v>8</v>
      </c>
      <c r="D58" s="28" t="s">
        <v>81</v>
      </c>
      <c r="E58" s="15"/>
      <c r="F58" s="64">
        <f>SUM(F59)</f>
        <v>0</v>
      </c>
      <c r="G58" s="64">
        <f t="shared" ref="G58:H58" si="20">SUM(G59)</f>
        <v>0</v>
      </c>
      <c r="H58" s="65">
        <f t="shared" si="20"/>
        <v>0</v>
      </c>
      <c r="I58" s="1"/>
    </row>
    <row r="59" spans="1:9" ht="23.45" hidden="1" customHeight="1">
      <c r="A59" s="38" t="s">
        <v>24</v>
      </c>
      <c r="B59" s="21" t="s">
        <v>76</v>
      </c>
      <c r="C59" s="21" t="s">
        <v>8</v>
      </c>
      <c r="D59" s="35" t="s">
        <v>81</v>
      </c>
      <c r="E59" s="22">
        <v>244</v>
      </c>
      <c r="F59" s="67"/>
      <c r="G59" s="67"/>
      <c r="H59" s="68"/>
      <c r="I59" s="1"/>
    </row>
    <row r="60" spans="1:9" ht="67.150000000000006" customHeight="1">
      <c r="A60" s="73" t="s">
        <v>82</v>
      </c>
      <c r="B60" s="21" t="s">
        <v>76</v>
      </c>
      <c r="C60" s="21" t="s">
        <v>8</v>
      </c>
      <c r="D60" s="28" t="s">
        <v>36</v>
      </c>
      <c r="E60" s="40"/>
      <c r="F60" s="64">
        <f>SUM(F61)</f>
        <v>118</v>
      </c>
      <c r="G60" s="64">
        <f t="shared" ref="G60:H60" si="21">SUM(G61)</f>
        <v>118</v>
      </c>
      <c r="H60" s="64">
        <f t="shared" si="21"/>
        <v>118</v>
      </c>
      <c r="I60" s="1"/>
    </row>
    <row r="61" spans="1:9" ht="27">
      <c r="A61" s="74" t="s">
        <v>67</v>
      </c>
      <c r="B61" s="13" t="s">
        <v>76</v>
      </c>
      <c r="C61" s="21" t="s">
        <v>8</v>
      </c>
      <c r="D61" s="35" t="s">
        <v>83</v>
      </c>
      <c r="E61" s="22">
        <v>244</v>
      </c>
      <c r="F61" s="67">
        <v>118</v>
      </c>
      <c r="G61" s="67">
        <v>118</v>
      </c>
      <c r="H61" s="68">
        <v>118</v>
      </c>
      <c r="I61" s="1"/>
    </row>
    <row r="62" spans="1:9">
      <c r="A62" s="75" t="s">
        <v>84</v>
      </c>
      <c r="B62" s="13" t="s">
        <v>76</v>
      </c>
      <c r="C62" s="13" t="s">
        <v>49</v>
      </c>
      <c r="D62" s="47" t="s">
        <v>85</v>
      </c>
      <c r="E62" s="40"/>
      <c r="F62" s="70">
        <f>F63</f>
        <v>1349.1</v>
      </c>
      <c r="G62" s="70">
        <f t="shared" ref="G62:H62" si="22">G63</f>
        <v>1305.2</v>
      </c>
      <c r="H62" s="71">
        <f t="shared" si="22"/>
        <v>1245.0999999999999</v>
      </c>
      <c r="I62" s="1"/>
    </row>
    <row r="63" spans="1:9" ht="29.25" customHeight="1">
      <c r="A63" s="72" t="s">
        <v>86</v>
      </c>
      <c r="B63" s="21" t="s">
        <v>76</v>
      </c>
      <c r="C63" s="21" t="s">
        <v>49</v>
      </c>
      <c r="D63" s="76" t="s">
        <v>85</v>
      </c>
      <c r="E63" s="40"/>
      <c r="F63" s="64">
        <f>F64+F78+F80+F82</f>
        <v>1349.1</v>
      </c>
      <c r="G63" s="64">
        <f t="shared" ref="G63:H63" si="23">G64+G78+G80+G82</f>
        <v>1305.2</v>
      </c>
      <c r="H63" s="64">
        <f t="shared" si="23"/>
        <v>1245.0999999999999</v>
      </c>
      <c r="I63" s="1"/>
    </row>
    <row r="64" spans="1:9">
      <c r="A64" s="72" t="s">
        <v>87</v>
      </c>
      <c r="B64" s="21" t="s">
        <v>76</v>
      </c>
      <c r="C64" s="21" t="s">
        <v>49</v>
      </c>
      <c r="D64" s="76" t="s">
        <v>88</v>
      </c>
      <c r="E64" s="40"/>
      <c r="F64" s="70">
        <f>F65+F67+F71+F73+F76</f>
        <v>1256</v>
      </c>
      <c r="G64" s="70">
        <f>G65+G67+G71+G73+G76</f>
        <v>1244.2</v>
      </c>
      <c r="H64" s="70">
        <f>H65+H67+H71+H73+H76</f>
        <v>1219.0999999999999</v>
      </c>
      <c r="I64" s="1"/>
    </row>
    <row r="65" spans="1:9" ht="29.45" customHeight="1">
      <c r="A65" s="77" t="s">
        <v>89</v>
      </c>
      <c r="B65" s="21" t="s">
        <v>76</v>
      </c>
      <c r="C65" s="21" t="s">
        <v>49</v>
      </c>
      <c r="D65" s="78" t="s">
        <v>90</v>
      </c>
      <c r="E65" s="40"/>
      <c r="F65" s="64">
        <f>SUM(F66)</f>
        <v>87</v>
      </c>
      <c r="G65" s="64">
        <f t="shared" ref="G65:H65" si="24">SUM(G66)</f>
        <v>50</v>
      </c>
      <c r="H65" s="65">
        <f t="shared" si="24"/>
        <v>40</v>
      </c>
      <c r="I65" s="1"/>
    </row>
    <row r="66" spans="1:9">
      <c r="A66" s="34" t="s">
        <v>67</v>
      </c>
      <c r="B66" s="21" t="s">
        <v>76</v>
      </c>
      <c r="C66" s="21" t="s">
        <v>49</v>
      </c>
      <c r="D66" s="35" t="s">
        <v>90</v>
      </c>
      <c r="E66" s="40">
        <v>244</v>
      </c>
      <c r="F66" s="79">
        <v>87</v>
      </c>
      <c r="G66" s="79">
        <v>50</v>
      </c>
      <c r="H66" s="80">
        <v>40</v>
      </c>
      <c r="I66" s="1"/>
    </row>
    <row r="67" spans="1:9" ht="60">
      <c r="A67" s="81" t="s">
        <v>91</v>
      </c>
      <c r="B67" s="21" t="s">
        <v>76</v>
      </c>
      <c r="C67" s="21" t="s">
        <v>49</v>
      </c>
      <c r="D67" s="22" t="s">
        <v>92</v>
      </c>
      <c r="E67" s="40"/>
      <c r="F67" s="26">
        <f>F68+F69+F70</f>
        <v>1081</v>
      </c>
      <c r="G67" s="26">
        <f>G68+G69+G70</f>
        <v>1141.2</v>
      </c>
      <c r="H67" s="26">
        <f>H68+H69+H70</f>
        <v>1130.0999999999999</v>
      </c>
      <c r="I67" s="1"/>
    </row>
    <row r="68" spans="1:9">
      <c r="A68" s="34" t="s">
        <v>93</v>
      </c>
      <c r="B68" s="21" t="s">
        <v>76</v>
      </c>
      <c r="C68" s="21" t="s">
        <v>49</v>
      </c>
      <c r="D68" s="22" t="s">
        <v>92</v>
      </c>
      <c r="E68" s="40">
        <v>111</v>
      </c>
      <c r="F68" s="41">
        <v>684</v>
      </c>
      <c r="G68" s="41">
        <v>718.2</v>
      </c>
      <c r="H68" s="42">
        <v>754.1</v>
      </c>
      <c r="I68" s="1"/>
    </row>
    <row r="69" spans="1:9" ht="39" customHeight="1">
      <c r="A69" s="20" t="s">
        <v>94</v>
      </c>
      <c r="B69" s="21" t="s">
        <v>76</v>
      </c>
      <c r="C69" s="21" t="s">
        <v>49</v>
      </c>
      <c r="D69" s="22" t="s">
        <v>92</v>
      </c>
      <c r="E69" s="22">
        <v>119</v>
      </c>
      <c r="F69" s="23">
        <v>207</v>
      </c>
      <c r="G69" s="23">
        <v>217</v>
      </c>
      <c r="H69" s="24">
        <v>228</v>
      </c>
      <c r="I69" s="1"/>
    </row>
    <row r="70" spans="1:9">
      <c r="A70" s="38" t="s">
        <v>70</v>
      </c>
      <c r="B70" s="21" t="s">
        <v>76</v>
      </c>
      <c r="C70" s="21" t="s">
        <v>49</v>
      </c>
      <c r="D70" s="22" t="s">
        <v>92</v>
      </c>
      <c r="E70" s="40">
        <v>244</v>
      </c>
      <c r="F70" s="41">
        <v>190</v>
      </c>
      <c r="G70" s="41">
        <v>206</v>
      </c>
      <c r="H70" s="41">
        <v>148</v>
      </c>
      <c r="I70" s="1"/>
    </row>
    <row r="71" spans="1:9">
      <c r="A71" s="82" t="s">
        <v>95</v>
      </c>
      <c r="B71" s="21" t="s">
        <v>76</v>
      </c>
      <c r="C71" s="21" t="s">
        <v>49</v>
      </c>
      <c r="D71" s="40" t="s">
        <v>96</v>
      </c>
      <c r="E71" s="40"/>
      <c r="F71" s="30">
        <f>SUM(F72)</f>
        <v>45</v>
      </c>
      <c r="G71" s="30">
        <f t="shared" ref="G71:H71" si="25">SUM(G72)</f>
        <v>20</v>
      </c>
      <c r="H71" s="31">
        <f t="shared" si="25"/>
        <v>15</v>
      </c>
      <c r="I71" s="1"/>
    </row>
    <row r="72" spans="1:9">
      <c r="A72" s="83" t="s">
        <v>70</v>
      </c>
      <c r="B72" s="21" t="s">
        <v>76</v>
      </c>
      <c r="C72" s="21" t="s">
        <v>49</v>
      </c>
      <c r="D72" s="40" t="s">
        <v>96</v>
      </c>
      <c r="E72" s="40">
        <v>244</v>
      </c>
      <c r="F72" s="41">
        <v>45</v>
      </c>
      <c r="G72" s="41">
        <v>20</v>
      </c>
      <c r="H72" s="42">
        <v>15</v>
      </c>
      <c r="I72" s="1"/>
    </row>
    <row r="73" spans="1:9" ht="58.5" customHeight="1">
      <c r="A73" s="84" t="s">
        <v>97</v>
      </c>
      <c r="B73" s="21" t="s">
        <v>76</v>
      </c>
      <c r="C73" s="21" t="s">
        <v>49</v>
      </c>
      <c r="D73" s="22" t="s">
        <v>98</v>
      </c>
      <c r="E73" s="22"/>
      <c r="F73" s="26">
        <f>F74+F75</f>
        <v>29</v>
      </c>
      <c r="G73" s="26">
        <f>G74+G75</f>
        <v>19</v>
      </c>
      <c r="H73" s="26">
        <f>H74+H75</f>
        <v>20</v>
      </c>
      <c r="I73" s="1"/>
    </row>
    <row r="74" spans="1:9">
      <c r="A74" s="34" t="s">
        <v>67</v>
      </c>
      <c r="B74" s="21" t="s">
        <v>76</v>
      </c>
      <c r="C74" s="21" t="s">
        <v>49</v>
      </c>
      <c r="D74" s="22" t="s">
        <v>98</v>
      </c>
      <c r="E74" s="40">
        <v>244</v>
      </c>
      <c r="F74" s="41">
        <v>29</v>
      </c>
      <c r="G74" s="41">
        <v>19</v>
      </c>
      <c r="H74" s="41">
        <v>20</v>
      </c>
      <c r="I74" s="1"/>
    </row>
    <row r="75" spans="1:9" ht="2.25" customHeight="1">
      <c r="A75" s="39" t="s">
        <v>27</v>
      </c>
      <c r="B75" s="21" t="s">
        <v>76</v>
      </c>
      <c r="C75" s="21" t="s">
        <v>49</v>
      </c>
      <c r="D75" s="22" t="s">
        <v>98</v>
      </c>
      <c r="E75" s="40">
        <v>853</v>
      </c>
      <c r="F75" s="41">
        <v>0</v>
      </c>
      <c r="G75" s="41">
        <v>0</v>
      </c>
      <c r="H75" s="41">
        <v>0</v>
      </c>
      <c r="I75" s="1"/>
    </row>
    <row r="76" spans="1:9">
      <c r="A76" s="85" t="s">
        <v>99</v>
      </c>
      <c r="B76" s="21" t="s">
        <v>76</v>
      </c>
      <c r="C76" s="21" t="s">
        <v>49</v>
      </c>
      <c r="D76" s="40" t="s">
        <v>100</v>
      </c>
      <c r="E76" s="40"/>
      <c r="F76" s="30">
        <f>SUM(F77)</f>
        <v>14</v>
      </c>
      <c r="G76" s="30">
        <f t="shared" ref="G76:H76" si="26">SUM(G77)</f>
        <v>14</v>
      </c>
      <c r="H76" s="31">
        <f t="shared" si="26"/>
        <v>14</v>
      </c>
      <c r="I76" s="1"/>
    </row>
    <row r="77" spans="1:9">
      <c r="A77" s="38" t="s">
        <v>70</v>
      </c>
      <c r="B77" s="21" t="s">
        <v>76</v>
      </c>
      <c r="C77" s="21" t="s">
        <v>49</v>
      </c>
      <c r="D77" s="40" t="s">
        <v>100</v>
      </c>
      <c r="E77" s="40">
        <v>244</v>
      </c>
      <c r="F77" s="41">
        <v>14</v>
      </c>
      <c r="G77" s="41">
        <v>14</v>
      </c>
      <c r="H77" s="42">
        <v>14</v>
      </c>
      <c r="I77" s="1"/>
    </row>
    <row r="78" spans="1:9" ht="30">
      <c r="A78" s="72" t="s">
        <v>101</v>
      </c>
      <c r="B78" s="21" t="s">
        <v>76</v>
      </c>
      <c r="C78" s="21" t="s">
        <v>49</v>
      </c>
      <c r="D78" s="22" t="s">
        <v>102</v>
      </c>
      <c r="E78" s="22"/>
      <c r="F78" s="26">
        <f>SUM(F79)</f>
        <v>33.1</v>
      </c>
      <c r="G78" s="26">
        <f t="shared" ref="G78:H78" si="27">SUM(G79)</f>
        <v>31</v>
      </c>
      <c r="H78" s="33">
        <f t="shared" si="27"/>
        <v>11</v>
      </c>
      <c r="I78" s="1"/>
    </row>
    <row r="79" spans="1:9">
      <c r="A79" s="38" t="s">
        <v>70</v>
      </c>
      <c r="B79" s="21" t="s">
        <v>76</v>
      </c>
      <c r="C79" s="21" t="s">
        <v>49</v>
      </c>
      <c r="D79" s="22" t="s">
        <v>103</v>
      </c>
      <c r="E79" s="40">
        <v>244</v>
      </c>
      <c r="F79" s="41">
        <v>33.1</v>
      </c>
      <c r="G79" s="41">
        <v>31</v>
      </c>
      <c r="H79" s="42">
        <v>11</v>
      </c>
      <c r="I79" s="1"/>
    </row>
    <row r="80" spans="1:9">
      <c r="A80" s="86" t="s">
        <v>104</v>
      </c>
      <c r="B80" s="21" t="s">
        <v>76</v>
      </c>
      <c r="C80" s="21" t="s">
        <v>49</v>
      </c>
      <c r="D80" s="40" t="s">
        <v>105</v>
      </c>
      <c r="E80" s="40"/>
      <c r="F80" s="30">
        <f>SUM(F81)</f>
        <v>30</v>
      </c>
      <c r="G80" s="30">
        <f t="shared" ref="G80:H80" si="28">SUM(G81)</f>
        <v>10</v>
      </c>
      <c r="H80" s="31">
        <f t="shared" si="28"/>
        <v>5</v>
      </c>
      <c r="I80" s="1"/>
    </row>
    <row r="81" spans="1:9">
      <c r="A81" s="38" t="s">
        <v>70</v>
      </c>
      <c r="B81" s="21" t="s">
        <v>76</v>
      </c>
      <c r="C81" s="21" t="s">
        <v>49</v>
      </c>
      <c r="D81" s="40" t="s">
        <v>106</v>
      </c>
      <c r="E81" s="40">
        <v>244</v>
      </c>
      <c r="F81" s="41">
        <v>30</v>
      </c>
      <c r="G81" s="41">
        <v>10</v>
      </c>
      <c r="H81" s="42">
        <v>5</v>
      </c>
      <c r="I81" s="1"/>
    </row>
    <row r="82" spans="1:9" ht="30">
      <c r="A82" s="72" t="s">
        <v>107</v>
      </c>
      <c r="B82" s="21" t="s">
        <v>76</v>
      </c>
      <c r="C82" s="21" t="s">
        <v>49</v>
      </c>
      <c r="D82" s="22" t="s">
        <v>108</v>
      </c>
      <c r="E82" s="22"/>
      <c r="F82" s="26">
        <f>SUM(F83)</f>
        <v>30</v>
      </c>
      <c r="G82" s="26">
        <f t="shared" ref="G82:H82" si="29">SUM(G83)</f>
        <v>20</v>
      </c>
      <c r="H82" s="33">
        <f t="shared" si="29"/>
        <v>10</v>
      </c>
      <c r="I82" s="1"/>
    </row>
    <row r="83" spans="1:9">
      <c r="A83" s="38" t="s">
        <v>70</v>
      </c>
      <c r="B83" s="21" t="s">
        <v>76</v>
      </c>
      <c r="C83" s="21" t="s">
        <v>49</v>
      </c>
      <c r="D83" s="22" t="s">
        <v>109</v>
      </c>
      <c r="E83" s="40">
        <v>244</v>
      </c>
      <c r="F83" s="41">
        <v>30</v>
      </c>
      <c r="G83" s="41">
        <v>20</v>
      </c>
      <c r="H83" s="42">
        <v>10</v>
      </c>
      <c r="I83" s="1"/>
    </row>
    <row r="84" spans="1:9">
      <c r="A84" s="69" t="s">
        <v>110</v>
      </c>
      <c r="B84" s="13" t="s">
        <v>111</v>
      </c>
      <c r="C84" s="13"/>
      <c r="D84" s="47"/>
      <c r="E84" s="40"/>
      <c r="F84" s="30">
        <f>F85+F96</f>
        <v>981.6</v>
      </c>
      <c r="G84" s="30">
        <f>G85+G96</f>
        <v>992.7</v>
      </c>
      <c r="H84" s="30">
        <f>H85+H96</f>
        <v>1004.1</v>
      </c>
      <c r="I84" s="1"/>
    </row>
    <row r="85" spans="1:9">
      <c r="A85" s="69" t="s">
        <v>112</v>
      </c>
      <c r="B85" s="13" t="s">
        <v>111</v>
      </c>
      <c r="C85" s="13" t="s">
        <v>6</v>
      </c>
      <c r="D85" s="28" t="s">
        <v>113</v>
      </c>
      <c r="E85" s="40"/>
      <c r="F85" s="30">
        <f>F86+F92+F94</f>
        <v>981.6</v>
      </c>
      <c r="G85" s="30">
        <f>G86+G94</f>
        <v>992.7</v>
      </c>
      <c r="H85" s="31">
        <f>H86+H94</f>
        <v>1004.1</v>
      </c>
      <c r="I85" s="1"/>
    </row>
    <row r="86" spans="1:9" ht="39">
      <c r="A86" s="12" t="s">
        <v>114</v>
      </c>
      <c r="B86" s="21" t="s">
        <v>111</v>
      </c>
      <c r="C86" s="21" t="s">
        <v>6</v>
      </c>
      <c r="D86" s="28" t="s">
        <v>115</v>
      </c>
      <c r="E86" s="40"/>
      <c r="F86" s="26">
        <f>F87+F90</f>
        <v>151</v>
      </c>
      <c r="G86" s="26">
        <f t="shared" ref="G86:H86" si="30">G87+G90</f>
        <v>162.1</v>
      </c>
      <c r="H86" s="26">
        <f t="shared" si="30"/>
        <v>173.5</v>
      </c>
      <c r="I86" s="1"/>
    </row>
    <row r="87" spans="1:9" ht="26.25">
      <c r="A87" s="122" t="s">
        <v>141</v>
      </c>
      <c r="B87" s="21" t="s">
        <v>111</v>
      </c>
      <c r="C87" s="21" t="s">
        <v>6</v>
      </c>
      <c r="D87" s="119" t="s">
        <v>116</v>
      </c>
      <c r="E87" s="40"/>
      <c r="F87" s="23">
        <f>SUM(F88:F89)</f>
        <v>151</v>
      </c>
      <c r="G87" s="23">
        <f t="shared" ref="G87:H87" si="31">SUM(G88:G89)</f>
        <v>162.1</v>
      </c>
      <c r="H87" s="23">
        <f t="shared" si="31"/>
        <v>173.5</v>
      </c>
      <c r="I87" s="1"/>
    </row>
    <row r="88" spans="1:9">
      <c r="A88" s="87" t="s">
        <v>67</v>
      </c>
      <c r="B88" s="21" t="s">
        <v>111</v>
      </c>
      <c r="C88" s="21" t="s">
        <v>6</v>
      </c>
      <c r="D88" s="40" t="s">
        <v>116</v>
      </c>
      <c r="E88" s="40">
        <v>244</v>
      </c>
      <c r="F88" s="41">
        <v>34</v>
      </c>
      <c r="G88" s="41">
        <v>37.6</v>
      </c>
      <c r="H88" s="42">
        <v>40.299999999999997</v>
      </c>
      <c r="I88" s="1"/>
    </row>
    <row r="89" spans="1:9">
      <c r="A89" s="38" t="s">
        <v>117</v>
      </c>
      <c r="B89" s="21" t="s">
        <v>111</v>
      </c>
      <c r="C89" s="21" t="s">
        <v>6</v>
      </c>
      <c r="D89" s="40" t="s">
        <v>116</v>
      </c>
      <c r="E89" s="40">
        <v>247</v>
      </c>
      <c r="F89" s="41">
        <v>117</v>
      </c>
      <c r="G89" s="41">
        <v>124.5</v>
      </c>
      <c r="H89" s="42">
        <v>133.19999999999999</v>
      </c>
      <c r="I89" s="1"/>
    </row>
    <row r="90" spans="1:9" ht="39">
      <c r="A90" s="121" t="s">
        <v>140</v>
      </c>
      <c r="B90" s="118" t="s">
        <v>111</v>
      </c>
      <c r="C90" s="118" t="s">
        <v>6</v>
      </c>
      <c r="D90" s="119" t="s">
        <v>139</v>
      </c>
      <c r="E90" s="40"/>
      <c r="F90" s="120">
        <f>F91</f>
        <v>0</v>
      </c>
      <c r="G90" s="120">
        <f t="shared" ref="G90:H90" si="32">G91</f>
        <v>0</v>
      </c>
      <c r="H90" s="120">
        <f t="shared" si="32"/>
        <v>0</v>
      </c>
      <c r="I90" s="1"/>
    </row>
    <row r="91" spans="1:9" ht="14.45" customHeight="1">
      <c r="A91" s="87" t="s">
        <v>67</v>
      </c>
      <c r="B91" s="21" t="s">
        <v>111</v>
      </c>
      <c r="C91" s="21" t="s">
        <v>6</v>
      </c>
      <c r="D91" s="40" t="s">
        <v>139</v>
      </c>
      <c r="E91" s="40">
        <v>244</v>
      </c>
      <c r="F91" s="41">
        <v>0</v>
      </c>
      <c r="G91" s="41">
        <v>0</v>
      </c>
      <c r="H91" s="42">
        <v>0</v>
      </c>
      <c r="I91" s="1"/>
    </row>
    <row r="92" spans="1:9" ht="1.1499999999999999" customHeight="1">
      <c r="A92" s="88" t="s">
        <v>118</v>
      </c>
      <c r="B92" s="55" t="s">
        <v>111</v>
      </c>
      <c r="C92" s="55" t="s">
        <v>6</v>
      </c>
      <c r="D92" s="89" t="s">
        <v>119</v>
      </c>
      <c r="E92" s="89"/>
      <c r="F92" s="90">
        <f>F93</f>
        <v>0</v>
      </c>
      <c r="G92" s="41"/>
      <c r="H92" s="42"/>
      <c r="I92" s="1"/>
    </row>
    <row r="93" spans="1:9" ht="16.899999999999999" hidden="1" customHeight="1">
      <c r="A93" s="91" t="s">
        <v>67</v>
      </c>
      <c r="B93" s="92" t="s">
        <v>111</v>
      </c>
      <c r="C93" s="92" t="s">
        <v>6</v>
      </c>
      <c r="D93" s="93" t="s">
        <v>119</v>
      </c>
      <c r="E93" s="93">
        <v>244</v>
      </c>
      <c r="F93" s="94"/>
      <c r="G93" s="41"/>
      <c r="H93" s="42"/>
      <c r="I93" s="1"/>
    </row>
    <row r="94" spans="1:9" ht="51" customHeight="1">
      <c r="A94" s="95" t="s">
        <v>120</v>
      </c>
      <c r="B94" s="13" t="s">
        <v>111</v>
      </c>
      <c r="C94" s="13" t="s">
        <v>6</v>
      </c>
      <c r="D94" s="15" t="s">
        <v>121</v>
      </c>
      <c r="E94" s="22"/>
      <c r="F94" s="26">
        <f>SUM(F95)</f>
        <v>830.6</v>
      </c>
      <c r="G94" s="26">
        <f t="shared" ref="G94:H94" si="33">SUM(G95)</f>
        <v>830.6</v>
      </c>
      <c r="H94" s="33">
        <f t="shared" si="33"/>
        <v>830.6</v>
      </c>
      <c r="I94" s="1"/>
    </row>
    <row r="95" spans="1:9">
      <c r="A95" s="96" t="s">
        <v>32</v>
      </c>
      <c r="B95" s="21" t="s">
        <v>111</v>
      </c>
      <c r="C95" s="21" t="s">
        <v>6</v>
      </c>
      <c r="D95" s="22" t="s">
        <v>121</v>
      </c>
      <c r="E95" s="40">
        <v>540</v>
      </c>
      <c r="F95" s="41">
        <v>830.6</v>
      </c>
      <c r="G95" s="41">
        <v>830.6</v>
      </c>
      <c r="H95" s="42">
        <v>830.6</v>
      </c>
      <c r="I95" s="1"/>
    </row>
    <row r="96" spans="1:9" ht="1.9" customHeight="1">
      <c r="A96" s="17" t="s">
        <v>122</v>
      </c>
      <c r="B96" s="55" t="s">
        <v>111</v>
      </c>
      <c r="C96" s="55" t="s">
        <v>6</v>
      </c>
      <c r="D96" s="89" t="s">
        <v>123</v>
      </c>
      <c r="E96" s="40"/>
      <c r="F96" s="26">
        <f>SUM(F100+F97)</f>
        <v>0</v>
      </c>
      <c r="G96" s="26">
        <f>SUM(G100+G97)</f>
        <v>0</v>
      </c>
      <c r="H96" s="26">
        <f>SUM(H100+H97)</f>
        <v>0</v>
      </c>
      <c r="I96" s="1"/>
    </row>
    <row r="97" spans="1:9" ht="15.6" hidden="1" customHeight="1">
      <c r="A97" s="17" t="s">
        <v>124</v>
      </c>
      <c r="B97" s="55" t="s">
        <v>111</v>
      </c>
      <c r="C97" s="55" t="s">
        <v>6</v>
      </c>
      <c r="D97" s="89" t="s">
        <v>125</v>
      </c>
      <c r="E97" s="97"/>
      <c r="F97" s="97">
        <f>SUM(F98:F99)</f>
        <v>0</v>
      </c>
      <c r="G97" s="97">
        <f>SUM(G98:G99)</f>
        <v>0</v>
      </c>
      <c r="H97" s="97">
        <f>SUM(H98:H99)</f>
        <v>0</v>
      </c>
      <c r="I97" s="1"/>
    </row>
    <row r="98" spans="1:9" ht="20.45" hidden="1" customHeight="1">
      <c r="A98" s="38" t="s">
        <v>126</v>
      </c>
      <c r="B98" s="98" t="s">
        <v>111</v>
      </c>
      <c r="C98" s="98" t="s">
        <v>6</v>
      </c>
      <c r="D98" s="57" t="s">
        <v>125</v>
      </c>
      <c r="E98" s="57">
        <v>414</v>
      </c>
      <c r="F98" s="99">
        <v>0</v>
      </c>
      <c r="G98" s="23">
        <v>0</v>
      </c>
      <c r="H98" s="24">
        <v>0</v>
      </c>
      <c r="I98" s="1"/>
    </row>
    <row r="99" spans="1:9" ht="17.45" hidden="1" customHeight="1">
      <c r="A99" s="87" t="s">
        <v>67</v>
      </c>
      <c r="B99" s="98" t="s">
        <v>111</v>
      </c>
      <c r="C99" s="98" t="s">
        <v>6</v>
      </c>
      <c r="D99" s="57" t="s">
        <v>125</v>
      </c>
      <c r="E99" s="57">
        <v>244</v>
      </c>
      <c r="F99" s="100">
        <v>0</v>
      </c>
      <c r="G99" s="23">
        <v>0</v>
      </c>
      <c r="H99" s="24">
        <v>0</v>
      </c>
      <c r="I99" s="1"/>
    </row>
    <row r="100" spans="1:9" ht="23.45" hidden="1" customHeight="1">
      <c r="A100" s="95" t="s">
        <v>127</v>
      </c>
      <c r="B100" s="13" t="s">
        <v>111</v>
      </c>
      <c r="C100" s="13" t="s">
        <v>6</v>
      </c>
      <c r="D100" s="15" t="s">
        <v>128</v>
      </c>
      <c r="E100" s="29"/>
      <c r="F100" s="26">
        <f>SUM(F101:F102)</f>
        <v>0</v>
      </c>
      <c r="G100" s="26">
        <f t="shared" ref="G100:H100" si="34">SUM(G101)</f>
        <v>0</v>
      </c>
      <c r="H100" s="33">
        <f t="shared" si="34"/>
        <v>0</v>
      </c>
      <c r="I100" s="1"/>
    </row>
    <row r="101" spans="1:9" ht="9.6" hidden="1" customHeight="1">
      <c r="A101" s="91" t="s">
        <v>67</v>
      </c>
      <c r="B101" s="21" t="s">
        <v>111</v>
      </c>
      <c r="C101" s="21" t="s">
        <v>6</v>
      </c>
      <c r="D101" s="22" t="s">
        <v>128</v>
      </c>
      <c r="E101" s="22">
        <v>244</v>
      </c>
      <c r="F101" s="23">
        <f>353.81-353.81</f>
        <v>0</v>
      </c>
      <c r="G101" s="23">
        <v>0</v>
      </c>
      <c r="H101" s="24">
        <v>0</v>
      </c>
      <c r="I101" s="1"/>
    </row>
    <row r="102" spans="1:9" ht="12.6" hidden="1" customHeight="1">
      <c r="A102" s="38" t="s">
        <v>126</v>
      </c>
      <c r="B102" s="21" t="s">
        <v>111</v>
      </c>
      <c r="C102" s="21" t="s">
        <v>6</v>
      </c>
      <c r="D102" s="22" t="s">
        <v>129</v>
      </c>
      <c r="E102" s="22">
        <v>414</v>
      </c>
      <c r="F102" s="23"/>
      <c r="G102" s="23">
        <v>0</v>
      </c>
      <c r="H102" s="24">
        <v>0</v>
      </c>
      <c r="I102" s="1"/>
    </row>
    <row r="103" spans="1:9" ht="26.25">
      <c r="A103" s="17" t="s">
        <v>130</v>
      </c>
      <c r="B103" s="15">
        <v>13</v>
      </c>
      <c r="C103" s="101"/>
      <c r="D103" s="15"/>
      <c r="E103" s="22"/>
      <c r="F103" s="26">
        <f>SUM(F104)</f>
        <v>0.3</v>
      </c>
      <c r="G103" s="26">
        <f t="shared" ref="G103:H104" si="35">SUM(G104)</f>
        <v>0</v>
      </c>
      <c r="H103" s="33">
        <f t="shared" si="35"/>
        <v>0</v>
      </c>
      <c r="I103" s="1"/>
    </row>
    <row r="104" spans="1:9" ht="30" customHeight="1">
      <c r="A104" s="102" t="s">
        <v>131</v>
      </c>
      <c r="B104" s="15">
        <v>13</v>
      </c>
      <c r="C104" s="13" t="s">
        <v>6</v>
      </c>
      <c r="D104" s="15" t="s">
        <v>36</v>
      </c>
      <c r="E104" s="22"/>
      <c r="F104" s="26">
        <f>SUM(F105)</f>
        <v>0.3</v>
      </c>
      <c r="G104" s="26">
        <f t="shared" si="35"/>
        <v>0</v>
      </c>
      <c r="H104" s="33">
        <f t="shared" si="35"/>
        <v>0</v>
      </c>
      <c r="I104" s="1"/>
    </row>
    <row r="105" spans="1:9" ht="26.25">
      <c r="A105" s="96" t="s">
        <v>132</v>
      </c>
      <c r="B105" s="22">
        <v>13</v>
      </c>
      <c r="C105" s="21" t="s">
        <v>6</v>
      </c>
      <c r="D105" s="22" t="s">
        <v>133</v>
      </c>
      <c r="E105" s="22">
        <v>730</v>
      </c>
      <c r="F105" s="23">
        <v>0.3</v>
      </c>
      <c r="G105" s="23">
        <v>0</v>
      </c>
      <c r="H105" s="24">
        <v>0</v>
      </c>
      <c r="I105" s="1"/>
    </row>
    <row r="106" spans="1:9">
      <c r="A106" s="96" t="s">
        <v>134</v>
      </c>
      <c r="B106" s="40">
        <v>99</v>
      </c>
      <c r="C106" s="40">
        <v>99</v>
      </c>
      <c r="D106" s="47"/>
      <c r="E106" s="47"/>
      <c r="F106" s="41">
        <f>SUM(F107)</f>
        <v>0</v>
      </c>
      <c r="G106" s="41">
        <f t="shared" ref="G106:H106" si="36">SUM(G107)</f>
        <v>95.7</v>
      </c>
      <c r="H106" s="42">
        <f t="shared" si="36"/>
        <v>187.1</v>
      </c>
      <c r="I106" s="1"/>
    </row>
    <row r="107" spans="1:9">
      <c r="A107" s="96" t="s">
        <v>134</v>
      </c>
      <c r="B107" s="40">
        <v>99</v>
      </c>
      <c r="C107" s="40">
        <v>99</v>
      </c>
      <c r="D107" s="35" t="s">
        <v>135</v>
      </c>
      <c r="E107" s="40">
        <v>880</v>
      </c>
      <c r="F107" s="41">
        <v>0</v>
      </c>
      <c r="G107" s="41">
        <v>95.7</v>
      </c>
      <c r="H107" s="42">
        <v>187.1</v>
      </c>
      <c r="I107" s="1"/>
    </row>
    <row r="108" spans="1:9" ht="15.75" thickBot="1">
      <c r="A108" s="103"/>
      <c r="B108" s="104"/>
      <c r="C108" s="105"/>
      <c r="D108" s="106" t="s">
        <v>136</v>
      </c>
      <c r="E108" s="107"/>
      <c r="F108" s="108">
        <f>F6+F34+F42+F45+F54+F84+F103+F106</f>
        <v>4092.1</v>
      </c>
      <c r="G108" s="108">
        <f>G6+G34+G42+G45+G54+G84+G103+G106</f>
        <v>4188.5999999999995</v>
      </c>
      <c r="H108" s="109">
        <f>H6+H34+H42+H45+H54+H84+H103+H106</f>
        <v>4107</v>
      </c>
      <c r="I108" s="1"/>
    </row>
    <row r="109" spans="1:9">
      <c r="A109" s="110"/>
      <c r="B109" s="111"/>
      <c r="C109" s="112"/>
      <c r="D109" s="113"/>
      <c r="E109" s="114"/>
      <c r="F109" s="115"/>
      <c r="G109" s="115"/>
      <c r="H109" s="115"/>
    </row>
    <row r="110" spans="1:9">
      <c r="B110" s="1"/>
      <c r="C110" s="2"/>
      <c r="D110" s="1"/>
      <c r="E110" s="1"/>
      <c r="F110" s="1"/>
      <c r="G110" s="1"/>
      <c r="H110" s="1"/>
    </row>
    <row r="111" spans="1:9">
      <c r="B111" s="1"/>
      <c r="C111" s="2"/>
      <c r="D111" s="1"/>
      <c r="E111" s="1"/>
      <c r="F111" s="1"/>
      <c r="G111" s="1"/>
      <c r="H111" s="116"/>
    </row>
    <row r="112" spans="1:9">
      <c r="B112" s="1"/>
      <c r="C112" s="2"/>
      <c r="D112" s="1"/>
      <c r="E112" s="1"/>
      <c r="F112" s="1"/>
      <c r="G112" s="1"/>
      <c r="H112" s="1"/>
    </row>
    <row r="113" spans="2:8">
      <c r="B113" s="1"/>
      <c r="C113" s="2"/>
      <c r="D113" s="1"/>
      <c r="E113" s="1"/>
      <c r="F113" s="1"/>
      <c r="G113" s="1"/>
      <c r="H113" s="1"/>
    </row>
    <row r="114" spans="2:8">
      <c r="B114" s="1"/>
      <c r="C114" s="2"/>
      <c r="D114" s="1"/>
      <c r="E114" s="1"/>
      <c r="F114" s="1"/>
      <c r="G114" s="1"/>
      <c r="H114" s="1"/>
    </row>
    <row r="115" spans="2:8">
      <c r="B115" s="1"/>
      <c r="C115" s="2"/>
      <c r="D115" s="1"/>
      <c r="E115" s="1"/>
      <c r="F115" s="1"/>
      <c r="G115" s="1"/>
      <c r="H115" s="1"/>
    </row>
    <row r="116" spans="2:8">
      <c r="B116" s="1"/>
      <c r="C116" s="2"/>
      <c r="D116" s="1"/>
      <c r="E116" s="1"/>
      <c r="F116" s="1"/>
      <c r="G116" s="1"/>
      <c r="H116" s="1"/>
    </row>
    <row r="117" spans="2:8">
      <c r="B117" s="1"/>
      <c r="C117" s="2"/>
      <c r="D117" s="1"/>
      <c r="E117" s="1"/>
      <c r="F117" s="1"/>
      <c r="G117" s="1"/>
      <c r="H117" s="1"/>
    </row>
    <row r="118" spans="2:8">
      <c r="B118" s="1"/>
      <c r="C118" s="2"/>
      <c r="D118" s="1"/>
      <c r="E118" s="1"/>
      <c r="F118" s="1"/>
      <c r="G118" s="1"/>
      <c r="H118" s="1"/>
    </row>
    <row r="119" spans="2:8">
      <c r="B119" s="1"/>
      <c r="C119" s="2"/>
      <c r="D119" s="1"/>
      <c r="E119" s="1"/>
      <c r="F119" s="1"/>
      <c r="G119" s="1"/>
      <c r="H119" s="1"/>
    </row>
    <row r="120" spans="2:8">
      <c r="B120" s="1"/>
      <c r="C120" s="2"/>
      <c r="D120" s="1"/>
      <c r="E120" s="1"/>
      <c r="F120" s="1"/>
      <c r="G120" s="1"/>
      <c r="H120" s="1"/>
    </row>
    <row r="121" spans="2:8">
      <c r="B121" s="1"/>
      <c r="C121" s="2"/>
      <c r="D121" s="1"/>
      <c r="E121" s="1"/>
      <c r="F121" s="1"/>
      <c r="G121" s="1"/>
      <c r="H121" s="1"/>
    </row>
    <row r="122" spans="2:8">
      <c r="B122" s="1"/>
      <c r="C122" s="2"/>
      <c r="D122" s="1"/>
      <c r="E122" s="1"/>
      <c r="F122" s="1"/>
      <c r="G122" s="1"/>
      <c r="H122" s="1"/>
    </row>
    <row r="123" spans="2:8">
      <c r="B123" s="1"/>
      <c r="C123" s="2"/>
      <c r="D123" s="1"/>
      <c r="E123" s="1"/>
      <c r="F123" s="1"/>
      <c r="G123" s="1"/>
      <c r="H123" s="1"/>
    </row>
    <row r="124" spans="2:8">
      <c r="B124" s="1"/>
      <c r="C124" s="2"/>
      <c r="D124" s="1"/>
      <c r="E124" s="1"/>
      <c r="F124" s="1"/>
      <c r="G124" s="1"/>
      <c r="H124" s="1"/>
    </row>
    <row r="125" spans="2:8">
      <c r="B125" s="1"/>
      <c r="C125" s="2"/>
      <c r="D125" s="1"/>
      <c r="E125" s="1"/>
      <c r="F125" s="1"/>
      <c r="G125" s="1"/>
      <c r="H125" s="1"/>
    </row>
    <row r="126" spans="2:8">
      <c r="B126" s="1"/>
      <c r="C126" s="2"/>
      <c r="D126" s="1"/>
      <c r="E126" s="1"/>
      <c r="F126" s="1"/>
      <c r="G126" s="1"/>
      <c r="H126" s="1"/>
    </row>
    <row r="127" spans="2:8">
      <c r="B127" s="1"/>
      <c r="C127" s="2"/>
      <c r="D127" s="1"/>
      <c r="E127" s="1"/>
      <c r="F127" s="1"/>
      <c r="G127" s="1"/>
      <c r="H127" s="1"/>
    </row>
    <row r="128" spans="2:8">
      <c r="B128" s="1"/>
      <c r="C128" s="2"/>
      <c r="D128" s="1"/>
      <c r="E128" s="1"/>
      <c r="F128" s="1"/>
      <c r="G128" s="1"/>
      <c r="H128" s="1"/>
    </row>
    <row r="129" spans="2:8">
      <c r="B129" s="1"/>
      <c r="C129" s="2"/>
      <c r="D129" s="1"/>
      <c r="E129" s="1"/>
      <c r="F129" s="1"/>
      <c r="G129" s="1"/>
      <c r="H129" s="1"/>
    </row>
    <row r="130" spans="2:8">
      <c r="B130" s="1"/>
      <c r="C130" s="2"/>
      <c r="D130" s="1"/>
      <c r="E130" s="1"/>
      <c r="F130" s="1"/>
      <c r="G130" s="1"/>
      <c r="H130" s="1"/>
    </row>
    <row r="131" spans="2:8">
      <c r="B131" s="1"/>
      <c r="C131" s="2"/>
      <c r="D131" s="1"/>
      <c r="E131" s="1"/>
      <c r="F131" s="1"/>
      <c r="G131" s="1"/>
      <c r="H131" s="1"/>
    </row>
    <row r="132" spans="2:8">
      <c r="B132" s="1"/>
      <c r="C132" s="2"/>
      <c r="D132" s="1"/>
      <c r="E132" s="1"/>
      <c r="F132" s="1"/>
      <c r="G132" s="1"/>
      <c r="H132" s="1"/>
    </row>
    <row r="133" spans="2:8">
      <c r="B133" s="1"/>
      <c r="C133" s="2"/>
      <c r="D133" s="1"/>
      <c r="E133" s="1"/>
      <c r="F133" s="1"/>
      <c r="G133" s="1"/>
      <c r="H133" s="1"/>
    </row>
    <row r="134" spans="2:8">
      <c r="B134" s="1"/>
      <c r="C134" s="2"/>
      <c r="D134" s="1"/>
      <c r="E134" s="1"/>
      <c r="F134" s="1"/>
      <c r="G134" s="1"/>
      <c r="H134" s="1"/>
    </row>
    <row r="135" spans="2:8">
      <c r="B135" s="1"/>
      <c r="C135" s="2"/>
      <c r="D135" s="1"/>
      <c r="E135" s="1"/>
      <c r="F135" s="1"/>
      <c r="G135" s="1"/>
      <c r="H135" s="1"/>
    </row>
    <row r="136" spans="2:8">
      <c r="B136" s="1"/>
      <c r="C136" s="2"/>
      <c r="D136" s="1"/>
      <c r="E136" s="1"/>
      <c r="F136" s="1"/>
      <c r="G136" s="1"/>
      <c r="H136" s="1"/>
    </row>
    <row r="137" spans="2:8">
      <c r="B137" s="1"/>
      <c r="C137" s="2"/>
      <c r="D137" s="1"/>
      <c r="E137" s="1"/>
      <c r="F137" s="1"/>
      <c r="G137" s="1"/>
      <c r="H137" s="1"/>
    </row>
    <row r="138" spans="2:8">
      <c r="B138" s="1"/>
      <c r="C138" s="2"/>
      <c r="D138" s="1"/>
      <c r="E138" s="1"/>
      <c r="F138" s="1"/>
      <c r="G138" s="1"/>
      <c r="H138" s="1"/>
    </row>
    <row r="139" spans="2:8">
      <c r="B139" s="1"/>
      <c r="C139" s="2"/>
      <c r="D139" s="1"/>
      <c r="E139" s="1"/>
      <c r="F139" s="1"/>
      <c r="G139" s="1"/>
      <c r="H139" s="1"/>
    </row>
    <row r="140" spans="2:8">
      <c r="B140" s="1"/>
      <c r="C140" s="2"/>
      <c r="D140" s="1"/>
      <c r="E140" s="1"/>
      <c r="F140" s="1"/>
      <c r="G140" s="1"/>
      <c r="H140" s="1"/>
    </row>
    <row r="141" spans="2:8">
      <c r="B141" s="1"/>
      <c r="C141" s="2"/>
      <c r="D141" s="1"/>
      <c r="E141" s="1"/>
      <c r="F141" s="1"/>
      <c r="G141" s="1"/>
      <c r="H141" s="1"/>
    </row>
    <row r="142" spans="2:8">
      <c r="B142" s="1"/>
      <c r="C142" s="2"/>
      <c r="D142" s="1"/>
      <c r="E142" s="1"/>
      <c r="F142" s="1"/>
      <c r="G142" s="1"/>
      <c r="H142" s="1"/>
    </row>
    <row r="143" spans="2:8">
      <c r="B143" s="1"/>
      <c r="C143" s="2"/>
      <c r="D143" s="1"/>
      <c r="E143" s="1"/>
      <c r="F143" s="1"/>
      <c r="G143" s="1"/>
      <c r="H143" s="1"/>
    </row>
    <row r="144" spans="2:8">
      <c r="B144" s="1"/>
      <c r="C144" s="2"/>
      <c r="D144" s="1"/>
      <c r="E144" s="1"/>
      <c r="F144" s="1"/>
      <c r="G144" s="1"/>
      <c r="H144" s="1"/>
    </row>
    <row r="145" spans="2:8">
      <c r="B145" s="1"/>
      <c r="C145" s="2"/>
      <c r="D145" s="1"/>
      <c r="E145" s="1"/>
      <c r="F145" s="1"/>
      <c r="G145" s="1"/>
      <c r="H145" s="1"/>
    </row>
  </sheetData>
  <mergeCells count="3">
    <mergeCell ref="D1:H1"/>
    <mergeCell ref="A2:H2"/>
    <mergeCell ref="G3:H3"/>
  </mergeCells>
  <pageMargins left="0.51181102362204722" right="0" top="0.55118110236220474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24.05.23</vt:lpstr>
      <vt:lpstr>27.04.23</vt:lpstr>
      <vt:lpstr>30.03.23</vt:lpstr>
      <vt:lpstr>30.01.23</vt:lpstr>
      <vt:lpstr>27.12.22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Бухгалтер</cp:lastModifiedBy>
  <cp:lastPrinted>2023-05-24T11:47:12Z</cp:lastPrinted>
  <dcterms:created xsi:type="dcterms:W3CDTF">2023-01-27T13:39:11Z</dcterms:created>
  <dcterms:modified xsi:type="dcterms:W3CDTF">2023-05-24T11:47:51Z</dcterms:modified>
</cp:coreProperties>
</file>